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checkCompatibility="1"/>
  <bookViews>
    <workbookView xWindow="28680" yWindow="-120" windowWidth="29040" windowHeight="17640" firstSheet="1" activeTab="1"/>
  </bookViews>
  <sheets>
    <sheet name="Rekapitulace stavby" sheetId="1" state="veryHidden" r:id="rId1"/>
    <sheet name="D.1.4.8 - Měření a regulace" sheetId="2" r:id="rId2"/>
  </sheets>
  <definedNames>
    <definedName name="_xlnm._FilterDatabase" localSheetId="1" hidden="1">'D.1.4.8 - Měření a regulace'!$C$84:$K$165</definedName>
    <definedName name="_xlnm.Print_Titles" localSheetId="1">'D.1.4.8 - Měření a regulace'!$84:$84</definedName>
    <definedName name="_xlnm.Print_Titles" localSheetId="0">'Rekapitulace stavby'!$52:$52</definedName>
    <definedName name="_xlnm.Print_Area" localSheetId="1">'D.1.4.8 - Měření a regulace'!$C$4:$J$39,'D.1.4.8 - Měření a regulace'!$C$45:$J$66,'D.1.4.8 - Měření a regulace'!$C$72:$K$165</definedName>
    <definedName name="_xlnm.Print_Area" localSheetId="0">'Rekapitulace stavby'!$D$4:$AO$36,'Rekapitulace stavby'!$C$42:$AQ$56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7" i="2" l="1"/>
  <c r="J36" i="2"/>
  <c r="AY55" i="1" s="1"/>
  <c r="J35" i="2"/>
  <c r="AX55" i="1"/>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1" i="2"/>
  <c r="BH131" i="2"/>
  <c r="BG131" i="2"/>
  <c r="BF131" i="2"/>
  <c r="T131" i="2"/>
  <c r="R131" i="2"/>
  <c r="P131"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T122" i="2"/>
  <c r="R122" i="2"/>
  <c r="P122" i="2"/>
  <c r="BI121" i="2"/>
  <c r="BH121" i="2"/>
  <c r="BG121" i="2"/>
  <c r="BF121" i="2"/>
  <c r="T121" i="2"/>
  <c r="R121" i="2"/>
  <c r="P121" i="2"/>
  <c r="BI120" i="2"/>
  <c r="BH120" i="2"/>
  <c r="BG120" i="2"/>
  <c r="BF120" i="2"/>
  <c r="T120" i="2"/>
  <c r="R120" i="2"/>
  <c r="P120" i="2"/>
  <c r="BI119" i="2"/>
  <c r="BH119" i="2"/>
  <c r="BG119" i="2"/>
  <c r="BF119" i="2"/>
  <c r="T119" i="2"/>
  <c r="R119" i="2"/>
  <c r="P119" i="2"/>
  <c r="BI118" i="2"/>
  <c r="BH118" i="2"/>
  <c r="BG118" i="2"/>
  <c r="BF118" i="2"/>
  <c r="T118" i="2"/>
  <c r="R118" i="2"/>
  <c r="P118" i="2"/>
  <c r="BI117" i="2"/>
  <c r="BH117" i="2"/>
  <c r="BG117" i="2"/>
  <c r="BF117" i="2"/>
  <c r="T117" i="2"/>
  <c r="R117" i="2"/>
  <c r="P117" i="2"/>
  <c r="BI115" i="2"/>
  <c r="BH115" i="2"/>
  <c r="BG115" i="2"/>
  <c r="BF115" i="2"/>
  <c r="T115" i="2"/>
  <c r="R115" i="2"/>
  <c r="P115" i="2"/>
  <c r="BI114" i="2"/>
  <c r="BH114" i="2"/>
  <c r="BG114" i="2"/>
  <c r="BF114" i="2"/>
  <c r="T114" i="2"/>
  <c r="R114" i="2"/>
  <c r="P114" i="2"/>
  <c r="BI113" i="2"/>
  <c r="BH113" i="2"/>
  <c r="BG113" i="2"/>
  <c r="BF113" i="2"/>
  <c r="T113" i="2"/>
  <c r="R113" i="2"/>
  <c r="P113" i="2"/>
  <c r="BI112" i="2"/>
  <c r="BH112" i="2"/>
  <c r="BG112" i="2"/>
  <c r="BF112" i="2"/>
  <c r="T112" i="2"/>
  <c r="R112" i="2"/>
  <c r="P112" i="2"/>
  <c r="BI111" i="2"/>
  <c r="BH111" i="2"/>
  <c r="BG111" i="2"/>
  <c r="BF111" i="2"/>
  <c r="T111" i="2"/>
  <c r="R111" i="2"/>
  <c r="P111" i="2"/>
  <c r="BI110" i="2"/>
  <c r="BH110" i="2"/>
  <c r="BG110" i="2"/>
  <c r="BF110" i="2"/>
  <c r="T110" i="2"/>
  <c r="R110" i="2"/>
  <c r="P110" i="2"/>
  <c r="BI109" i="2"/>
  <c r="BH109" i="2"/>
  <c r="BG109" i="2"/>
  <c r="BF109" i="2"/>
  <c r="T109" i="2"/>
  <c r="R109" i="2"/>
  <c r="P109" i="2"/>
  <c r="BI108" i="2"/>
  <c r="BH108" i="2"/>
  <c r="BG108" i="2"/>
  <c r="BF108" i="2"/>
  <c r="T108" i="2"/>
  <c r="R108" i="2"/>
  <c r="P108" i="2"/>
  <c r="BI107" i="2"/>
  <c r="BH107" i="2"/>
  <c r="BG107" i="2"/>
  <c r="BF107" i="2"/>
  <c r="T107" i="2"/>
  <c r="R107" i="2"/>
  <c r="P107" i="2"/>
  <c r="BI106" i="2"/>
  <c r="BH106" i="2"/>
  <c r="BG106" i="2"/>
  <c r="BF106" i="2"/>
  <c r="T106" i="2"/>
  <c r="R106" i="2"/>
  <c r="P106" i="2"/>
  <c r="BI105" i="2"/>
  <c r="BH105" i="2"/>
  <c r="BG105" i="2"/>
  <c r="BF105" i="2"/>
  <c r="T105" i="2"/>
  <c r="R105" i="2"/>
  <c r="P105" i="2"/>
  <c r="BI104" i="2"/>
  <c r="BH104" i="2"/>
  <c r="BG104" i="2"/>
  <c r="BF104" i="2"/>
  <c r="T104" i="2"/>
  <c r="R104" i="2"/>
  <c r="P104" i="2"/>
  <c r="BI103" i="2"/>
  <c r="BH103" i="2"/>
  <c r="BG103" i="2"/>
  <c r="BF103" i="2"/>
  <c r="T103" i="2"/>
  <c r="R103" i="2"/>
  <c r="P103" i="2"/>
  <c r="BI102" i="2"/>
  <c r="BH102" i="2"/>
  <c r="BG102" i="2"/>
  <c r="BF102" i="2"/>
  <c r="T102" i="2"/>
  <c r="R102" i="2"/>
  <c r="P102" i="2"/>
  <c r="BI101" i="2"/>
  <c r="BH101" i="2"/>
  <c r="BG101" i="2"/>
  <c r="BF101" i="2"/>
  <c r="T101" i="2"/>
  <c r="R101" i="2"/>
  <c r="P101" i="2"/>
  <c r="BI100" i="2"/>
  <c r="BH100" i="2"/>
  <c r="BG100" i="2"/>
  <c r="BF100" i="2"/>
  <c r="T100" i="2"/>
  <c r="R100" i="2"/>
  <c r="P100" i="2"/>
  <c r="BI99" i="2"/>
  <c r="BH99" i="2"/>
  <c r="BG99" i="2"/>
  <c r="BF99" i="2"/>
  <c r="T99" i="2"/>
  <c r="R99" i="2"/>
  <c r="P99" i="2"/>
  <c r="BI98" i="2"/>
  <c r="BH98" i="2"/>
  <c r="BG98" i="2"/>
  <c r="BF98" i="2"/>
  <c r="T98" i="2"/>
  <c r="R98" i="2"/>
  <c r="P98" i="2"/>
  <c r="BI97" i="2"/>
  <c r="BH97" i="2"/>
  <c r="BG97" i="2"/>
  <c r="BF97" i="2"/>
  <c r="T97" i="2"/>
  <c r="R97" i="2"/>
  <c r="P97" i="2"/>
  <c r="BI96" i="2"/>
  <c r="BH96" i="2"/>
  <c r="BG96" i="2"/>
  <c r="BF96" i="2"/>
  <c r="T96" i="2"/>
  <c r="R96" i="2"/>
  <c r="P96" i="2"/>
  <c r="BI95" i="2"/>
  <c r="BH95" i="2"/>
  <c r="BG95" i="2"/>
  <c r="BF95" i="2"/>
  <c r="T95" i="2"/>
  <c r="R95" i="2"/>
  <c r="P95" i="2"/>
  <c r="BI94" i="2"/>
  <c r="BH94" i="2"/>
  <c r="BG94" i="2"/>
  <c r="BF94" i="2"/>
  <c r="T94" i="2"/>
  <c r="R94" i="2"/>
  <c r="P94" i="2"/>
  <c r="BI93" i="2"/>
  <c r="BH93" i="2"/>
  <c r="BG93" i="2"/>
  <c r="BF93" i="2"/>
  <c r="T93" i="2"/>
  <c r="R93" i="2"/>
  <c r="P93" i="2"/>
  <c r="BI92" i="2"/>
  <c r="BH92" i="2"/>
  <c r="BG92" i="2"/>
  <c r="BF92" i="2"/>
  <c r="T92" i="2"/>
  <c r="R92" i="2"/>
  <c r="P92" i="2"/>
  <c r="BI91" i="2"/>
  <c r="BH91" i="2"/>
  <c r="BG91" i="2"/>
  <c r="BF91" i="2"/>
  <c r="T91" i="2"/>
  <c r="R91" i="2"/>
  <c r="P91" i="2"/>
  <c r="BI90" i="2"/>
  <c r="BH90" i="2"/>
  <c r="BG90" i="2"/>
  <c r="BF90" i="2"/>
  <c r="T90" i="2"/>
  <c r="R90" i="2"/>
  <c r="P90" i="2"/>
  <c r="BI89" i="2"/>
  <c r="BH89" i="2"/>
  <c r="BG89" i="2"/>
  <c r="BF89" i="2"/>
  <c r="T89" i="2"/>
  <c r="R89" i="2"/>
  <c r="P89" i="2"/>
  <c r="BI88" i="2"/>
  <c r="BH88" i="2"/>
  <c r="BG88" i="2"/>
  <c r="BF88" i="2"/>
  <c r="T88" i="2"/>
  <c r="R88" i="2"/>
  <c r="P88" i="2"/>
  <c r="J81" i="2"/>
  <c r="F81" i="2"/>
  <c r="F79" i="2"/>
  <c r="E77" i="2"/>
  <c r="J54" i="2"/>
  <c r="F54" i="2"/>
  <c r="F52" i="2"/>
  <c r="E50" i="2"/>
  <c r="J24" i="2"/>
  <c r="E24" i="2"/>
  <c r="J55" i="2" s="1"/>
  <c r="J23" i="2"/>
  <c r="J18" i="2"/>
  <c r="E18" i="2"/>
  <c r="F82" i="2"/>
  <c r="J17" i="2"/>
  <c r="J12" i="2"/>
  <c r="J52" i="2" s="1"/>
  <c r="E7" i="2"/>
  <c r="E48" i="2"/>
  <c r="L50" i="1"/>
  <c r="AM50" i="1"/>
  <c r="AM49" i="1"/>
  <c r="L49" i="1"/>
  <c r="AM47" i="1"/>
  <c r="L47" i="1"/>
  <c r="L45" i="1"/>
  <c r="L44" i="1"/>
  <c r="BK165" i="2"/>
  <c r="J165" i="2"/>
  <c r="BK164" i="2"/>
  <c r="J164" i="2"/>
  <c r="BK163" i="2"/>
  <c r="J163" i="2"/>
  <c r="BK162" i="2"/>
  <c r="J162" i="2"/>
  <c r="BK161" i="2"/>
  <c r="BK160" i="2"/>
  <c r="BK158" i="2"/>
  <c r="J157" i="2"/>
  <c r="J156" i="2"/>
  <c r="J155" i="2"/>
  <c r="J154" i="2"/>
  <c r="J153" i="2"/>
  <c r="J152" i="2"/>
  <c r="J143" i="2"/>
  <c r="J142" i="2"/>
  <c r="J130" i="2"/>
  <c r="J119" i="2"/>
  <c r="BK115" i="2"/>
  <c r="BK113" i="2"/>
  <c r="BK112" i="2"/>
  <c r="J111" i="2"/>
  <c r="BK103" i="2"/>
  <c r="J101" i="2"/>
  <c r="J100" i="2"/>
  <c r="J94" i="2"/>
  <c r="J91" i="2"/>
  <c r="J89" i="2"/>
  <c r="AS54" i="1"/>
  <c r="J161" i="2"/>
  <c r="J160" i="2"/>
  <c r="BK156" i="2"/>
  <c r="BK152" i="2"/>
  <c r="J158" i="2"/>
  <c r="BK157" i="2"/>
  <c r="BK155" i="2"/>
  <c r="BK154" i="2"/>
  <c r="BK153" i="2"/>
  <c r="J151" i="2"/>
  <c r="BK149" i="2"/>
  <c r="BK148" i="2"/>
  <c r="BK147" i="2"/>
  <c r="J145" i="2"/>
  <c r="BK144" i="2"/>
  <c r="BK143" i="2"/>
  <c r="J140" i="2"/>
  <c r="BK138" i="2"/>
  <c r="J136" i="2"/>
  <c r="BK126" i="2"/>
  <c r="J124" i="2"/>
  <c r="J120" i="2"/>
  <c r="BK117" i="2"/>
  <c r="J113" i="2"/>
  <c r="J110" i="2"/>
  <c r="J104" i="2"/>
  <c r="BK101" i="2"/>
  <c r="BK94" i="2"/>
  <c r="J93" i="2"/>
  <c r="BK150" i="2"/>
  <c r="J148" i="2"/>
  <c r="J146" i="2"/>
  <c r="BK145" i="2"/>
  <c r="J141" i="2"/>
  <c r="BK139" i="2"/>
  <c r="J137" i="2"/>
  <c r="BK136" i="2"/>
  <c r="J135" i="2"/>
  <c r="J131" i="2"/>
  <c r="BK130" i="2"/>
  <c r="J128" i="2"/>
  <c r="BK121" i="2"/>
  <c r="BK120" i="2"/>
  <c r="J118" i="2"/>
  <c r="J115" i="2"/>
  <c r="BK114" i="2"/>
  <c r="BK111" i="2"/>
  <c r="BK109" i="2"/>
  <c r="BK108" i="2"/>
  <c r="BK106" i="2"/>
  <c r="BK102" i="2"/>
  <c r="BK96" i="2"/>
  <c r="BK151" i="2"/>
  <c r="J150" i="2"/>
  <c r="J149" i="2"/>
  <c r="J147" i="2"/>
  <c r="BK146" i="2"/>
  <c r="J144" i="2"/>
  <c r="BK142" i="2"/>
  <c r="BK137" i="2"/>
  <c r="BK135" i="2"/>
  <c r="J122" i="2"/>
  <c r="J114" i="2"/>
  <c r="BK110" i="2"/>
  <c r="J105" i="2"/>
  <c r="J103" i="2"/>
  <c r="BK95" i="2"/>
  <c r="BK93" i="2"/>
  <c r="BK90" i="2"/>
  <c r="BK89" i="2"/>
  <c r="BK141" i="2"/>
  <c r="BK140" i="2"/>
  <c r="J139" i="2"/>
  <c r="J138" i="2"/>
  <c r="BK131" i="2"/>
  <c r="BK128" i="2"/>
  <c r="J126" i="2"/>
  <c r="BK124" i="2"/>
  <c r="BK122" i="2"/>
  <c r="J121" i="2"/>
  <c r="BK119" i="2"/>
  <c r="BK118" i="2"/>
  <c r="J117" i="2"/>
  <c r="J108" i="2"/>
  <c r="BK107" i="2"/>
  <c r="BK104" i="2"/>
  <c r="J102" i="2"/>
  <c r="BK99" i="2"/>
  <c r="BK98" i="2"/>
  <c r="J92" i="2"/>
  <c r="BK91" i="2"/>
  <c r="J112" i="2"/>
  <c r="J109" i="2"/>
  <c r="J107" i="2"/>
  <c r="J106" i="2"/>
  <c r="BK105" i="2"/>
  <c r="BK100" i="2"/>
  <c r="BK97" i="2"/>
  <c r="J96" i="2"/>
  <c r="J95" i="2"/>
  <c r="J90" i="2"/>
  <c r="J88" i="2"/>
  <c r="J99" i="2"/>
  <c r="J98" i="2"/>
  <c r="J97" i="2"/>
  <c r="BK92" i="2"/>
  <c r="BK88" i="2"/>
  <c r="BK87" i="2" l="1"/>
  <c r="J87" i="2" s="1"/>
  <c r="J61" i="2" s="1"/>
  <c r="P87" i="2"/>
  <c r="P86" i="2"/>
  <c r="R87" i="2"/>
  <c r="R86" i="2"/>
  <c r="T87" i="2"/>
  <c r="T86" i="2" s="1"/>
  <c r="BK125" i="2"/>
  <c r="J125" i="2"/>
  <c r="J62" i="2"/>
  <c r="P125" i="2"/>
  <c r="R125" i="2"/>
  <c r="T125" i="2"/>
  <c r="BK134" i="2"/>
  <c r="J134" i="2" s="1"/>
  <c r="J64" i="2" s="1"/>
  <c r="P134" i="2"/>
  <c r="P133" i="2"/>
  <c r="R134" i="2"/>
  <c r="R133" i="2"/>
  <c r="T134" i="2"/>
  <c r="T133" i="2"/>
  <c r="BK159" i="2"/>
  <c r="J159" i="2"/>
  <c r="J65" i="2"/>
  <c r="P159" i="2"/>
  <c r="R159" i="2"/>
  <c r="T159" i="2"/>
  <c r="J79" i="2"/>
  <c r="BE94" i="2"/>
  <c r="BE95" i="2"/>
  <c r="BE96" i="2"/>
  <c r="E75" i="2"/>
  <c r="BE92" i="2"/>
  <c r="BE93" i="2"/>
  <c r="BE104" i="2"/>
  <c r="J82" i="2"/>
  <c r="BE97" i="2"/>
  <c r="BE98" i="2"/>
  <c r="BE100" i="2"/>
  <c r="BE101" i="2"/>
  <c r="BE103" i="2"/>
  <c r="BE113" i="2"/>
  <c r="BE114" i="2"/>
  <c r="BE131" i="2"/>
  <c r="BE136" i="2"/>
  <c r="BE139" i="2"/>
  <c r="BE146" i="2"/>
  <c r="BE164" i="2"/>
  <c r="BE102" i="2"/>
  <c r="BE107" i="2"/>
  <c r="BE108" i="2"/>
  <c r="BE109" i="2"/>
  <c r="BE115" i="2"/>
  <c r="BE126" i="2"/>
  <c r="BE130" i="2"/>
  <c r="BE143" i="2"/>
  <c r="F55" i="2"/>
  <c r="BE105" i="2"/>
  <c r="BE117" i="2"/>
  <c r="BE124" i="2"/>
  <c r="BE140" i="2"/>
  <c r="BE142" i="2"/>
  <c r="BE147" i="2"/>
  <c r="BE148" i="2"/>
  <c r="BE149" i="2"/>
  <c r="BE88" i="2"/>
  <c r="BE89" i="2"/>
  <c r="BE90" i="2"/>
  <c r="BE91" i="2"/>
  <c r="BE99" i="2"/>
  <c r="BE111" i="2"/>
  <c r="BE112" i="2"/>
  <c r="BE118" i="2"/>
  <c r="BE119" i="2"/>
  <c r="BE121" i="2"/>
  <c r="BE122" i="2"/>
  <c r="BE135" i="2"/>
  <c r="BE137" i="2"/>
  <c r="BE144" i="2"/>
  <c r="BE150" i="2"/>
  <c r="BE152" i="2"/>
  <c r="BE153" i="2"/>
  <c r="BE156" i="2"/>
  <c r="BE160" i="2"/>
  <c r="BE154" i="2"/>
  <c r="BE155" i="2"/>
  <c r="BE106" i="2"/>
  <c r="BE110" i="2"/>
  <c r="BE120" i="2"/>
  <c r="BE128" i="2"/>
  <c r="BE138" i="2"/>
  <c r="BE141" i="2"/>
  <c r="BE145" i="2"/>
  <c r="BE151" i="2"/>
  <c r="BE157" i="2"/>
  <c r="BE158" i="2"/>
  <c r="BE161" i="2"/>
  <c r="BE162" i="2"/>
  <c r="BE163" i="2"/>
  <c r="BE165" i="2"/>
  <c r="F34" i="2"/>
  <c r="BA55" i="1" s="1"/>
  <c r="BA54" i="1" s="1"/>
  <c r="AW54" i="1" s="1"/>
  <c r="AK30" i="1" s="1"/>
  <c r="F35" i="2"/>
  <c r="BB55" i="1" s="1"/>
  <c r="BB54" i="1" s="1"/>
  <c r="W31" i="1" s="1"/>
  <c r="F37" i="2"/>
  <c r="BD55" i="1" s="1"/>
  <c r="BD54" i="1" s="1"/>
  <c r="W33" i="1" s="1"/>
  <c r="J34" i="2"/>
  <c r="AW55" i="1" s="1"/>
  <c r="F36" i="2"/>
  <c r="BC55" i="1" s="1"/>
  <c r="BC54" i="1" s="1"/>
  <c r="W32" i="1" s="1"/>
  <c r="P85" i="2" l="1"/>
  <c r="AU55" i="1"/>
  <c r="T85" i="2"/>
  <c r="R85" i="2"/>
  <c r="BK86" i="2"/>
  <c r="J86" i="2"/>
  <c r="J60" i="2"/>
  <c r="BK133" i="2"/>
  <c r="J133" i="2" s="1"/>
  <c r="J63" i="2" s="1"/>
  <c r="AU54" i="1"/>
  <c r="AX54" i="1"/>
  <c r="W30" i="1"/>
  <c r="AY54" i="1"/>
  <c r="F33" i="2"/>
  <c r="AZ55" i="1" s="1"/>
  <c r="AZ54" i="1" s="1"/>
  <c r="W29" i="1" s="1"/>
  <c r="J33" i="2"/>
  <c r="AV55" i="1" s="1"/>
  <c r="AT55" i="1" s="1"/>
  <c r="BK85" i="2" l="1"/>
  <c r="J85" i="2" s="1"/>
  <c r="J59" i="2" s="1"/>
  <c r="AV54" i="1"/>
  <c r="AK29" i="1" s="1"/>
  <c r="AT54" i="1" l="1"/>
  <c r="J30" i="2"/>
  <c r="AG55" i="1" s="1"/>
  <c r="AN55" i="1" s="1"/>
  <c r="J39" i="2" l="1"/>
  <c r="AG54" i="1"/>
  <c r="AN54" i="1" s="1"/>
  <c r="AK26" i="1" l="1"/>
  <c r="AK35" i="1" s="1"/>
</calcChain>
</file>

<file path=xl/sharedStrings.xml><?xml version="1.0" encoding="utf-8"?>
<sst xmlns="http://schemas.openxmlformats.org/spreadsheetml/2006/main" count="1326" uniqueCount="404">
  <si>
    <t>Export Komplet</t>
  </si>
  <si>
    <t>VZ</t>
  </si>
  <si>
    <t>2.0</t>
  </si>
  <si>
    <t>ZAMOK</t>
  </si>
  <si>
    <t>False</t>
  </si>
  <si>
    <t>{6a7c22f3-561d-4439-9964-355ab07bb61b}</t>
  </si>
  <si>
    <t>0,01</t>
  </si>
  <si>
    <t>21</t>
  </si>
  <si>
    <t>15</t>
  </si>
  <si>
    <t>REKAPITULACE STAVBY</t>
  </si>
  <si>
    <t>v ---  níže se nacházejí doplnkové a pomocné údaje k sestavám  --- v</t>
  </si>
  <si>
    <t>Návod na vyplnění</t>
  </si>
  <si>
    <t>0,001</t>
  </si>
  <si>
    <t>Kód:</t>
  </si>
  <si>
    <t>20103-6010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</si>
  <si>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</si>
  <si>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</si>
  <si>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SO02 Sportovní hala</t>
  </si>
  <si>
    <t>KSO:</t>
  </si>
  <si>
    <t/>
  </si>
  <si>
    <t>CC-CZ:</t>
  </si>
  <si>
    <t>Místo:</t>
  </si>
  <si>
    <t xml:space="preserve"> </t>
  </si>
  <si>
    <t>Datum:</t>
  </si>
  <si>
    <t>21. 2. 2020</t>
  </si>
  <si>
    <t>Zadavatel:</t>
  </si>
  <si>
    <t>IČ:</t>
  </si>
  <si>
    <t>Statutární město Ostrava, městský obvod Slezská Os</t>
  </si>
  <si>
    <t>DIČ:</t>
  </si>
  <si>
    <t>Uchazeč:</t>
  </si>
  <si>
    <t>Vyplň údaj</t>
  </si>
  <si>
    <t>Projektant:</t>
  </si>
  <si>
    <t>70622795</t>
  </si>
  <si>
    <t>Arnošt Göbel</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</si>
  <si>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</si>
  <si>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</si>
  <si>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</si>
  <si>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</si>
  <si>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</si>
  <si>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</si>
  <si>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</si>
  <si>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</si>
  <si>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</si>
  <si>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</si>
  <si>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</si>
  <si>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</si>
  <si>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</si>
  <si>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</si>
  <si>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</si>
  <si>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</si>
  <si>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</si>
  <si>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</si>
  <si>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</si>
  <si>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</si>
  <si>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</si>
  <si>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</si>
  <si>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</si>
  <si>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</si>
  <si>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</si>
  <si>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</si>
  <si>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</si>
  <si>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</si>
  <si>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</si>
  <si>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</si>
  <si>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</si>
  <si>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</si>
  <si>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</si>
  <si>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</si>
  <si>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</si>
  <si>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</si>
  <si>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</si>
  <si>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</si>
  <si>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</si>
  <si>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</si>
  <si>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</si>
  <si>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</si>
  <si>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</si>
  <si>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D.1.4.8</t>
  </si>
  <si>
    <t>Měření a regulace</t>
  </si>
  <si>
    <t>STA</t>
  </si>
  <si>
    <t>1</t>
  </si>
  <si>
    <t>{0ffdd1be-b3e4-4429-a913-681c4c48b743}</t>
  </si>
  <si>
    <t>801 59</t>
  </si>
  <si>
    <t>2</t>
  </si>
  <si>
    <t>KRYCÍ LIST SOUPISU PRACÍ</t>
  </si>
  <si>
    <t>Objekt:</t>
  </si>
  <si>
    <t>D.1.4.8 - Měření a regulace</t>
  </si>
  <si>
    <t>1265</t>
  </si>
  <si>
    <t>CZ-CPV:</t>
  </si>
  <si>
    <t>45311000-0</t>
  </si>
  <si>
    <t>CZ-CPA:</t>
  </si>
  <si>
    <t>41.00.48</t>
  </si>
  <si>
    <t>REKAPITULACE ČLENĚNÍ SOUPISU PRACÍ</t>
  </si>
  <si>
    <t>Kód dílu - Popis</t>
  </si>
  <si>
    <t>Cena celkem [CZK]</t>
  </si>
  <si>
    <t>-1</t>
  </si>
  <si>
    <t>PSV - Práce a dodávky PSV</t>
  </si>
  <si>
    <t xml:space="preserve">    741 - Elektroinstalace - silnoproud</t>
  </si>
  <si>
    <t>RS - Dodávka řídícího systému</t>
  </si>
  <si>
    <t>M - Práce a dodávky M</t>
  </si>
  <si>
    <t xml:space="preserve">    36-M - Montáž prov.,měř. a regul. zařízení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</si>
  <si>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</si>
  <si>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</si>
  <si>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</si>
  <si>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</si>
  <si>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</si>
  <si>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</si>
  <si>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</si>
  <si>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</si>
  <si>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</si>
  <si>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</si>
  <si>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</si>
  <si>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</si>
  <si>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</si>
  <si>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</si>
  <si>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</si>
  <si>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</si>
  <si>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</si>
  <si>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741</t>
  </si>
  <si>
    <t>Elektroinstalace - silnoproud</t>
  </si>
  <si>
    <t>K</t>
  </si>
  <si>
    <t>741110001</t>
  </si>
  <si>
    <t>Montáž trubek elektroinstalačních s nasunutím nebo našroubováním do krabic plastových tuhých, uložených pevně, vnější Ø přes 16 do 23 mm</t>
  </si>
  <si>
    <t>m</t>
  </si>
  <si>
    <t>CS ÚRS 2019 02</t>
  </si>
  <si>
    <t>16</t>
  </si>
  <si>
    <t>-2067009476</t>
  </si>
  <si>
    <t>M</t>
  </si>
  <si>
    <t>34571091</t>
  </si>
  <si>
    <t>trubka elektroinstalační tuhá z PVC D 13,7/16mm</t>
  </si>
  <si>
    <t>32</t>
  </si>
  <si>
    <t>767876977</t>
  </si>
  <si>
    <t>3</t>
  </si>
  <si>
    <t>741110041</t>
  </si>
  <si>
    <t>Montáž trubek elektroinstalačních s nasunutím nebo našroubováním do krabic plastových ohebných, uložených pevně, vnější Ø přes 11 do 23 mm</t>
  </si>
  <si>
    <t>1486221996</t>
  </si>
  <si>
    <t>4</t>
  </si>
  <si>
    <t>34571062</t>
  </si>
  <si>
    <t>trubka elektroinstalační ohebná z PVC (ČSN)2316</t>
  </si>
  <si>
    <t>1326965016</t>
  </si>
  <si>
    <t>5</t>
  </si>
  <si>
    <t>741112021</t>
  </si>
  <si>
    <t>Montáž krabic elektroinstalačních bez napojení na trubky a lišty, demontáže a montáže víčka a přístroje protahovacích nebo odbočných nástěnných plastových čtyřhranných, vel. do 100x100 mm</t>
  </si>
  <si>
    <t>kus</t>
  </si>
  <si>
    <t>1778327891</t>
  </si>
  <si>
    <t>6</t>
  </si>
  <si>
    <t>34571532</t>
  </si>
  <si>
    <t>krabice přístrojová odbočná s víčkem z PH, 107x107 mm, hloubka 50 mm</t>
  </si>
  <si>
    <t>177353607</t>
  </si>
  <si>
    <t>7</t>
  </si>
  <si>
    <t>741120301</t>
  </si>
  <si>
    <t>Montáž vodičů izolovaných měděných bez ukončení uložených pevně plných a laněných s PVC pláštěm, bezhalogenových, ohniodolných (CY, CHAH-R(V)) průřezu žíly 0,55 až 16 mm2</t>
  </si>
  <si>
    <t>851655513</t>
  </si>
  <si>
    <t>8</t>
  </si>
  <si>
    <t>34140826</t>
  </si>
  <si>
    <t>vodič silový s Cu jádrem 6mm2</t>
  </si>
  <si>
    <t>1857646863</t>
  </si>
  <si>
    <t>9</t>
  </si>
  <si>
    <t>741122611</t>
  </si>
  <si>
    <t>Montáž kabelů měděných bez ukončení uložených pevně plných kulatých nebo bezhalogenových (CYKY) počtu a průřezu žil 3x1,5 až 6 mm2</t>
  </si>
  <si>
    <t>2032352530</t>
  </si>
  <si>
    <t>10</t>
  </si>
  <si>
    <t>34111030</t>
  </si>
  <si>
    <t>kabel silový s Cu jádrem 1 kV 3x1,5mm2</t>
  </si>
  <si>
    <t>-1560265660</t>
  </si>
  <si>
    <t>11</t>
  </si>
  <si>
    <t>-1070701599</t>
  </si>
  <si>
    <t>12</t>
  </si>
  <si>
    <t>34111036</t>
  </si>
  <si>
    <t>kabel silový s Cu jádrem 1 kV 3x2,5mm2</t>
  </si>
  <si>
    <t>2089850032</t>
  </si>
  <si>
    <t>13</t>
  </si>
  <si>
    <t>-1664821631</t>
  </si>
  <si>
    <t>14</t>
  </si>
  <si>
    <t>-1224437654</t>
  </si>
  <si>
    <t>741124731</t>
  </si>
  <si>
    <t>Montáž kabelů měděných ovládacích bez ukončení uložených pevně stíněných ovládacích s plným jádrem (JYTY) počtu a průměru žil 2 až 19x0,8 mm2</t>
  </si>
  <si>
    <t>-1974750331</t>
  </si>
  <si>
    <t>34121580</t>
  </si>
  <si>
    <t>kabel ovládací stíněný 2x0,8mm</t>
  </si>
  <si>
    <t>1475033447</t>
  </si>
  <si>
    <t>17</t>
  </si>
  <si>
    <t>-1747113997</t>
  </si>
  <si>
    <t>18</t>
  </si>
  <si>
    <t>34121582</t>
  </si>
  <si>
    <t>kabel ovládací stíněný 4x0,8mm</t>
  </si>
  <si>
    <t>-1452354921</t>
  </si>
  <si>
    <t>19</t>
  </si>
  <si>
    <t>741124733</t>
  </si>
  <si>
    <t>Montáž kabelů měděných ovládacích bez ukončení uložených pevně stíněných ovládacích s plným jádrem (JYTY) počtu a průměru žil 2 až 19x1 mm2</t>
  </si>
  <si>
    <t>529353073</t>
  </si>
  <si>
    <t>20</t>
  </si>
  <si>
    <t>34123560</t>
  </si>
  <si>
    <t>kabel sdělovací Cu  1P 1,0mm</t>
  </si>
  <si>
    <t>741193119</t>
  </si>
  <si>
    <t>-1446626797</t>
  </si>
  <si>
    <t>22</t>
  </si>
  <si>
    <t>34123563</t>
  </si>
  <si>
    <t>kabel sdělovací Cu  4P 1,0mm</t>
  </si>
  <si>
    <t>1793307962</t>
  </si>
  <si>
    <t>23</t>
  </si>
  <si>
    <t>741130001</t>
  </si>
  <si>
    <t>Ukončení vodičů izolovaných s označením a zapojením v rozváděči nebo na přístroji, průřezu žíly do 2,5 mm2</t>
  </si>
  <si>
    <t>-1316645193</t>
  </si>
  <si>
    <t>24</t>
  </si>
  <si>
    <t>741210003</t>
  </si>
  <si>
    <t>Montáž rozvodnic oceloplechových nebo plastových bez zapojení vodičů běžných, hmotnosti do 100 kg</t>
  </si>
  <si>
    <t>-1945696267</t>
  </si>
  <si>
    <t>25</t>
  </si>
  <si>
    <t>D36-9-01</t>
  </si>
  <si>
    <t>Oceloplechový nástěnný rozvaděč 800x1200x300mm, jednokřídlá, RAL7035/32, včetně zámku a montážních konzol pro nástěnnou montáž</t>
  </si>
  <si>
    <t>ks</t>
  </si>
  <si>
    <t>-57893943</t>
  </si>
  <si>
    <t>26</t>
  </si>
  <si>
    <t>741313231</t>
  </si>
  <si>
    <t>Montáž zásuvek průmyslových se zapojením vodičů nástěnných, provedení IP 44 2P+PE 16 A</t>
  </si>
  <si>
    <t>99500687</t>
  </si>
  <si>
    <t>27</t>
  </si>
  <si>
    <t>35811077</t>
  </si>
  <si>
    <t>zásuvka nepropustná nástěnná 16A 220 V 3pólová</t>
  </si>
  <si>
    <t>256</t>
  </si>
  <si>
    <t>64</t>
  </si>
  <si>
    <t>106854743</t>
  </si>
  <si>
    <t>28</t>
  </si>
  <si>
    <t>741810002</t>
  </si>
  <si>
    <t>Zkoušky a prohlídky elektrických rozvodů a zařízení celková prohlídka a vyhotovení revizní zprávy pro objem montážních prací přes 100 do 500 tis. Kč</t>
  </si>
  <si>
    <t>-978731310</t>
  </si>
  <si>
    <t>PSC</t>
  </si>
  <si>
    <t xml:space="preserve">Poznámka k souboru cen:_x000D_
1. Ceny -0001 až -0011 jsou určeny pro objem montážních prací včetně všech nákladů._x000D_
</t>
  </si>
  <si>
    <t>29</t>
  </si>
  <si>
    <t>741910101</t>
  </si>
  <si>
    <t>Montáž výložníků bez kabelových lávek a osazení úchytných prvků typových, šířky do 400 mm nástěnných svařovaných se stojinou a 1 ramenem</t>
  </si>
  <si>
    <t>-1106766755</t>
  </si>
  <si>
    <t>30</t>
  </si>
  <si>
    <t>10.475.710</t>
  </si>
  <si>
    <t>Nástěnný a závěsný výložníkMWAG12/21</t>
  </si>
  <si>
    <t>-1995981814</t>
  </si>
  <si>
    <t>31</t>
  </si>
  <si>
    <t>741910414</t>
  </si>
  <si>
    <t>Montáž žlabů bez stojiny a výložníků kovových s podpěrkami a příslušenstvím bez víka, šířky do 250 mm</t>
  </si>
  <si>
    <t>CS ÚRS 2020 01</t>
  </si>
  <si>
    <t>1250309001</t>
  </si>
  <si>
    <t>34575492</t>
  </si>
  <si>
    <t>žlab kabelový pozinkovaný 2m/ks 50X150</t>
  </si>
  <si>
    <t>2105047729</t>
  </si>
  <si>
    <t>33</t>
  </si>
  <si>
    <t>742190002</t>
  </si>
  <si>
    <t>Ostatní práce pro trasy značení trasy vedení</t>
  </si>
  <si>
    <t>1341288592</t>
  </si>
  <si>
    <t>34</t>
  </si>
  <si>
    <t>998741201</t>
  </si>
  <si>
    <t>Přesun hmot pro silnoproud stanovený procentní sazbou (%) z ceny vodorovná dopravní vzdálenost do 50 m v objektech výšky do 6 m</t>
  </si>
  <si>
    <t>%</t>
  </si>
  <si>
    <t>983805028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</si>
  <si>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</si>
  <si>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35</t>
  </si>
  <si>
    <t>K001</t>
  </si>
  <si>
    <t>Podružný materiál, počítáno jako 3% ze součtu ceny materiálu</t>
  </si>
  <si>
    <t>kpl</t>
  </si>
  <si>
    <t>-1952790671</t>
  </si>
  <si>
    <t>RS</t>
  </si>
  <si>
    <t>Dodávka řídícího systému</t>
  </si>
  <si>
    <t>36</t>
  </si>
  <si>
    <t>M001</t>
  </si>
  <si>
    <t>Kompaktní řídící systém PLC, konfigurace datových bodů min. 9xAI, 16xDI, 4xAO 0-10V, 9xDO doplněná o rezervní V/V v počtu 20% každého datového bodu, 7" grafický barevný touch panel do dveří rozvaděče, komunikace Ethernet, min. 1xRS485 Modbus RTU. Dodávka obsahuje kompletní sestavu včetně svorkovnic a příslušenství pro zabudování do rozvaděče</t>
  </si>
  <si>
    <t>-888107052</t>
  </si>
  <si>
    <t>P</t>
  </si>
  <si>
    <t xml:space="preserve">Poznámka k položce:_x000D_
včetně integrovaného webserveru pro možnost základní vizualizace vzdáleným přístupem. </t>
  </si>
  <si>
    <t>37</t>
  </si>
  <si>
    <t>M36901</t>
  </si>
  <si>
    <t>Uživatelský software pro DDC za 1 fyzický datový bod</t>
  </si>
  <si>
    <t>d.b.</t>
  </si>
  <si>
    <t>-161404077</t>
  </si>
  <si>
    <t>Poznámka k položce:_x000D_
obsahuje také potřebné množství softwarových datových bodů, proměnných, definicí a softwarových bloků potřebných pro zpracování fyzického datového bodu</t>
  </si>
  <si>
    <t>38</t>
  </si>
  <si>
    <t>M36904</t>
  </si>
  <si>
    <t>Programování uživatelského rozhraní - HMI - grafický panel</t>
  </si>
  <si>
    <t>-286540012</t>
  </si>
  <si>
    <t>39</t>
  </si>
  <si>
    <t>M36905</t>
  </si>
  <si>
    <t>Programování komunikace - zařízení VZT</t>
  </si>
  <si>
    <t>266101879</t>
  </si>
  <si>
    <t>Poznámka k položce:_x000D_
pro připojení autonomních řídících systémů VZT zařízení do nadřazeného řídícího systému</t>
  </si>
  <si>
    <t>Práce a dodávky M</t>
  </si>
  <si>
    <t>36-M</t>
  </si>
  <si>
    <t>Montáž prov.,měř. a regul. zařízení</t>
  </si>
  <si>
    <t>40</t>
  </si>
  <si>
    <t>M361001</t>
  </si>
  <si>
    <t>Montáž snímače teploty odporového do jímky</t>
  </si>
  <si>
    <t>941855292</t>
  </si>
  <si>
    <t>41</t>
  </si>
  <si>
    <t>C361001</t>
  </si>
  <si>
    <t>Snímač teploty odporový, do jímky, délka stonku 300mm</t>
  </si>
  <si>
    <t>128</t>
  </si>
  <si>
    <t>-323506340</t>
  </si>
  <si>
    <t>42</t>
  </si>
  <si>
    <t>M361002</t>
  </si>
  <si>
    <t>Montáž snímače teploty odporového, venkovního</t>
  </si>
  <si>
    <t>311408733</t>
  </si>
  <si>
    <t>43</t>
  </si>
  <si>
    <t>D36102</t>
  </si>
  <si>
    <t>Snímač teploty odporový, venkovní</t>
  </si>
  <si>
    <t>1047054847</t>
  </si>
  <si>
    <t>44</t>
  </si>
  <si>
    <t>M361003</t>
  </si>
  <si>
    <t>Montáž snímače teploty odporového, příložného na potrubí, včetně upevnění ocelovou páskou a očištění teplosměnné plochy</t>
  </si>
  <si>
    <t>-120046687</t>
  </si>
  <si>
    <t>45</t>
  </si>
  <si>
    <t>C361003</t>
  </si>
  <si>
    <t>Snímač teploty odporový, příložný, včetně ocelového pásku pro montáž na potrubí</t>
  </si>
  <si>
    <t>1039130158</t>
  </si>
  <si>
    <t>46</t>
  </si>
  <si>
    <t>M361005</t>
  </si>
  <si>
    <t>Montáž snímač teploty do místnosti</t>
  </si>
  <si>
    <t>1703465305</t>
  </si>
  <si>
    <t>47</t>
  </si>
  <si>
    <t>-1787454817</t>
  </si>
  <si>
    <t>48</t>
  </si>
  <si>
    <t>M36301</t>
  </si>
  <si>
    <t>Montáž termostatu příložného na potrubí</t>
  </si>
  <si>
    <t>1757450795</t>
  </si>
  <si>
    <t>49</t>
  </si>
  <si>
    <t>C362001</t>
  </si>
  <si>
    <t>Termostat příložný na potrubí, rozsah 40-120°C, SPDT kontakt 250V/6A</t>
  </si>
  <si>
    <t>921893254</t>
  </si>
  <si>
    <t>50</t>
  </si>
  <si>
    <t>M36303</t>
  </si>
  <si>
    <t>Montáž termostatu do místnosti</t>
  </si>
  <si>
    <t>-481860889</t>
  </si>
  <si>
    <t>51</t>
  </si>
  <si>
    <t>D36202</t>
  </si>
  <si>
    <t xml:space="preserve">Termostat prostorový 10-60°C, přepínací kontakt, instalace na stěnu, citlivost 0,5 ˚C, krytí IP30, max. zátěž 230 V 10 A, 3 A induktivní_x000D_
</t>
  </si>
  <si>
    <t>-1228186941</t>
  </si>
  <si>
    <t>52</t>
  </si>
  <si>
    <t>M36502</t>
  </si>
  <si>
    <t>Montáž regulátor tlaku vlnovcový</t>
  </si>
  <si>
    <t>-36586493</t>
  </si>
  <si>
    <t>53</t>
  </si>
  <si>
    <t>D36502</t>
  </si>
  <si>
    <t>Reguátor tlaku vlnovcový, 40-400kPA, SPDT kontakt</t>
  </si>
  <si>
    <t>-1713765797</t>
  </si>
  <si>
    <t>54</t>
  </si>
  <si>
    <t>D368-001</t>
  </si>
  <si>
    <t>Kohout tlakoměrový zkušební</t>
  </si>
  <si>
    <t>-985832172</t>
  </si>
  <si>
    <t>55</t>
  </si>
  <si>
    <t>M36601</t>
  </si>
  <si>
    <t>Připojení - regulační 2-cestný ventil + servopohon</t>
  </si>
  <si>
    <t>1650548733</t>
  </si>
  <si>
    <t>56</t>
  </si>
  <si>
    <t>M36602</t>
  </si>
  <si>
    <t>Připojení - regulační 3-cestný ventil + servopohon</t>
  </si>
  <si>
    <t>299311649</t>
  </si>
  <si>
    <t>57</t>
  </si>
  <si>
    <t>M36703</t>
  </si>
  <si>
    <t>Montáž plovákový spínač hladiny - zaplavení, SPDT kontakt</t>
  </si>
  <si>
    <t>1550953781</t>
  </si>
  <si>
    <t>58</t>
  </si>
  <si>
    <t>D36401</t>
  </si>
  <si>
    <t>Plovákový spínač hladiny</t>
  </si>
  <si>
    <t>1507848534</t>
  </si>
  <si>
    <t>59</t>
  </si>
  <si>
    <t>M36704</t>
  </si>
  <si>
    <t>Montáž detektor hořlavých plynů</t>
  </si>
  <si>
    <t>-214779154</t>
  </si>
  <si>
    <t>60</t>
  </si>
  <si>
    <t>D36301</t>
  </si>
  <si>
    <t>Detektor úniku plynu, dvoustupňový, kalibrace metan_x000D_
Stacionární elektronický přístroj pro detekci hořlavých plynů nebo par látek_x000D_
Použití od malých a středních kotelen, objektů pro garážování a přestavbu aut na LPG až po různé sklady a technologické provozy (pro prostory bez nebezpečí výbuchu)_x000D_
Dva stupně detekce se samostatnými výstupy_x000D_
Digitální kalibrace</t>
  </si>
  <si>
    <t>654490408</t>
  </si>
  <si>
    <t>61</t>
  </si>
  <si>
    <t>M36801</t>
  </si>
  <si>
    <t>El. připojení - motor 1x230V</t>
  </si>
  <si>
    <t>1133849724</t>
  </si>
  <si>
    <t>62</t>
  </si>
  <si>
    <t>M36809</t>
  </si>
  <si>
    <t>El. připojení - komunikační rozhraní sběrnicového prvku</t>
  </si>
  <si>
    <t>-1087496290</t>
  </si>
  <si>
    <t>63</t>
  </si>
  <si>
    <t>1754650648</t>
  </si>
  <si>
    <t>OST</t>
  </si>
  <si>
    <t>Ostatní</t>
  </si>
  <si>
    <t>K010</t>
  </si>
  <si>
    <t>Komplexní zkouška a oživení systému</t>
  </si>
  <si>
    <t>461931408</t>
  </si>
  <si>
    <t>65</t>
  </si>
  <si>
    <t>K011</t>
  </si>
  <si>
    <t>Koordinace s ostatními profesemi</t>
  </si>
  <si>
    <t>1128525232</t>
  </si>
  <si>
    <t>66</t>
  </si>
  <si>
    <t>K014</t>
  </si>
  <si>
    <t>Zaučení obsluhy</t>
  </si>
  <si>
    <t>1401488109</t>
  </si>
  <si>
    <t>67</t>
  </si>
  <si>
    <t>K016</t>
  </si>
  <si>
    <t>Projektová dokumentace pro realizaci a výrobní dokumentace rozvaděče</t>
  </si>
  <si>
    <t>509318465</t>
  </si>
  <si>
    <t>68</t>
  </si>
  <si>
    <t>K017</t>
  </si>
  <si>
    <t>Projektová dokumentace skutečného provedení stavby</t>
  </si>
  <si>
    <t>-1190171861</t>
  </si>
  <si>
    <t>69</t>
  </si>
  <si>
    <t>K018</t>
  </si>
  <si>
    <t>Montážní mechanismy, zařízení, lešení, žebříky atp.</t>
  </si>
  <si>
    <t>1774950225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</si>
</sst>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5"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i/>
      <sz val="9"/>
      <color rgb="FF0000FF"/>
      <name val="Arial CE"/>
      <family val="2"/>
      <charset val="238"/>
    </font>
    <font>
      <i/>
      <sz val="8"/>
      <color rgb="FF0000FF"/>
      <name val="Arial CE"/>
      <family val="2"/>
      <charset val="238"/>
    </font>
    <font>
      <sz val="7"/>
      <color rgb="FF969696"/>
      <name val="Arial CE"/>
      <family val="2"/>
      <charset val="238"/>
    </font>
    <font>
      <i/>
      <sz val="7"/>
      <color rgb="FF969696"/>
      <name val="Arial CE"/>
      <family val="2"/>
      <charset val="238"/>
    </font>
    <font>
      <u/>
      <sz val="11"/>
      <color theme="10"/>
      <name val="Calibri"/>
      <family val="2"/>
      <charset val="238"/>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6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0"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3"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pplyProtection="1">
      <alignment horizontal="left" vertical="top"/>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28" fillId="0" borderId="12" xfId="0" applyNumberFormat="1" applyFont="1" applyBorder="1" applyAlignment="1" applyProtection="1"/>
    <xf numFmtId="166" fontId="28" fillId="0" borderId="13" xfId="0" applyNumberFormat="1" applyFont="1" applyBorder="1" applyAlignment="1" applyProtection="1"/>
    <xf numFmtId="4" fontId="29"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0" fillId="0" borderId="22" xfId="0" applyFont="1" applyBorder="1" applyAlignment="1" applyProtection="1">
      <alignment horizontal="center" vertical="center"/>
    </xf>
    <xf numFmtId="49" fontId="30" fillId="0" borderId="22" xfId="0" applyNumberFormat="1" applyFont="1" applyBorder="1" applyAlignment="1" applyProtection="1">
      <alignment horizontal="left" vertical="center" wrapText="1"/>
    </xf>
    <xf numFmtId="0" fontId="30" fillId="0" borderId="22" xfId="0" applyFont="1" applyBorder="1" applyAlignment="1" applyProtection="1">
      <alignment horizontal="left" vertical="center" wrapText="1"/>
    </xf>
    <xf numFmtId="0" fontId="30" fillId="0" borderId="22" xfId="0" applyFont="1" applyBorder="1" applyAlignment="1" applyProtection="1">
      <alignment horizontal="center" vertical="center" wrapText="1"/>
    </xf>
    <xf numFmtId="167" fontId="30" fillId="0" borderId="22" xfId="0" applyNumberFormat="1" applyFont="1" applyBorder="1" applyAlignment="1" applyProtection="1">
      <alignment vertical="center"/>
    </xf>
    <xf numFmtId="4" fontId="30" fillId="2" borderId="22" xfId="0" applyNumberFormat="1" applyFont="1" applyFill="1" applyBorder="1" applyAlignment="1" applyProtection="1">
      <alignment vertical="center"/>
      <protection locked="0"/>
    </xf>
    <xf numFmtId="4" fontId="30" fillId="0" borderId="22" xfId="0" applyNumberFormat="1" applyFont="1" applyBorder="1" applyAlignment="1" applyProtection="1">
      <alignment vertical="center"/>
    </xf>
    <xf numFmtId="0" fontId="31" fillId="0" borderId="3" xfId="0" applyFont="1" applyBorder="1" applyAlignment="1">
      <alignment vertical="center"/>
    </xf>
    <xf numFmtId="0" fontId="30" fillId="2" borderId="14"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167" fontId="18" fillId="2" borderId="22" xfId="0" applyNumberFormat="1" applyFont="1" applyFill="1" applyBorder="1" applyAlignment="1" applyProtection="1">
      <alignment vertical="center"/>
      <protection locked="0"/>
    </xf>
    <xf numFmtId="0" fontId="19" fillId="2" borderId="19" xfId="0" applyFont="1" applyFill="1" applyBorder="1" applyAlignment="1" applyProtection="1">
      <alignment horizontal="left" vertical="center"/>
      <protection locked="0"/>
    </xf>
    <xf numFmtId="0" fontId="19"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9" fillId="0" borderId="20" xfId="0" applyNumberFormat="1" applyFont="1" applyBorder="1" applyAlignment="1" applyProtection="1">
      <alignment vertical="center"/>
    </xf>
    <xf numFmtId="166" fontId="19" fillId="0" borderId="21" xfId="0" applyNumberFormat="1" applyFont="1" applyBorder="1" applyAlignment="1" applyProtection="1">
      <alignment vertical="center"/>
    </xf>
    <xf numFmtId="0" fontId="0" fillId="0" borderId="0" xfId="0"/>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0" fontId="23"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workbookViewId="0"/>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3" t="s">
        <v>0</v>
      </c>
      <c r="AZ1" s="13" t="s">
        <v>1</v>
      </c>
      <c r="BA1" s="13" t="s">
        <v>2</v>
      </c>
      <c r="BB1" s="13" t="s">
        <v>3</v>
      </c>
      <c r="BT1" s="13" t="s">
        <v>4</v>
      </c>
      <c r="BU1" s="13" t="s">
        <v>4</v>
      </c>
      <c r="BV1" s="13" t="s">
        <v>5</v>
      </c>
    </row>
    <row r="2" spans="1:74" s="1" customFormat="1" ht="36.950000000000003" customHeight="1" x14ac:dyDescent="0.2">
      <c r="AR2" s="216"/>
      <c r="AS2" s="216"/>
      <c r="AT2" s="216"/>
      <c r="AU2" s="216"/>
      <c r="AV2" s="216"/>
      <c r="AW2" s="216"/>
      <c r="AX2" s="216"/>
      <c r="AY2" s="216"/>
      <c r="AZ2" s="216"/>
      <c r="BA2" s="216"/>
      <c r="BB2" s="216"/>
      <c r="BC2" s="216"/>
      <c r="BD2" s="216"/>
      <c r="BE2" s="216"/>
      <c r="BS2" s="14" t="s">
        <v>6</v>
      </c>
      <c r="BT2" s="14" t="s">
        <v>7</v>
      </c>
    </row>
    <row r="3" spans="1:74" s="1" customFormat="1" ht="6.95" customHeight="1" x14ac:dyDescent="0.2">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x14ac:dyDescent="0.2">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x14ac:dyDescent="0.2">
      <c r="B5" s="18"/>
      <c r="C5" s="19"/>
      <c r="D5" s="23" t="s">
        <v>13</v>
      </c>
      <c r="E5" s="19"/>
      <c r="F5" s="19"/>
      <c r="G5" s="19"/>
      <c r="H5" s="19"/>
      <c r="I5" s="19"/>
      <c r="J5" s="19"/>
      <c r="K5" s="247" t="s">
        <v>14</v>
      </c>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19"/>
      <c r="AQ5" s="19"/>
      <c r="AR5" s="17"/>
      <c r="BE5" s="244" t="s">
        <v>15</v>
      </c>
      <c r="BS5" s="14" t="s">
        <v>6</v>
      </c>
    </row>
    <row r="6" spans="1:74" s="1" customFormat="1" ht="36.950000000000003" customHeight="1" x14ac:dyDescent="0.2">
      <c r="B6" s="18"/>
      <c r="C6" s="19"/>
      <c r="D6" s="25" t="s">
        <v>16</v>
      </c>
      <c r="E6" s="19"/>
      <c r="F6" s="19"/>
      <c r="G6" s="19"/>
      <c r="H6" s="19"/>
      <c r="I6" s="19"/>
      <c r="J6" s="19"/>
      <c r="K6" s="249" t="s">
        <v>17</v>
      </c>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19"/>
      <c r="AQ6" s="19"/>
      <c r="AR6" s="17"/>
      <c r="BE6" s="245"/>
      <c r="BS6" s="14" t="s">
        <v>6</v>
      </c>
    </row>
    <row r="7" spans="1:74" s="1" customFormat="1" ht="12" customHeight="1" x14ac:dyDescent="0.2">
      <c r="B7" s="18"/>
      <c r="C7" s="19"/>
      <c r="D7" s="26"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6" t="s">
        <v>20</v>
      </c>
      <c r="AL7" s="19"/>
      <c r="AM7" s="19"/>
      <c r="AN7" s="24" t="s">
        <v>19</v>
      </c>
      <c r="AO7" s="19"/>
      <c r="AP7" s="19"/>
      <c r="AQ7" s="19"/>
      <c r="AR7" s="17"/>
      <c r="BE7" s="245"/>
      <c r="BS7" s="14" t="s">
        <v>6</v>
      </c>
    </row>
    <row r="8" spans="1:74" s="1" customFormat="1" ht="12" customHeight="1" x14ac:dyDescent="0.2">
      <c r="B8" s="18"/>
      <c r="C8" s="19"/>
      <c r="D8" s="26"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23</v>
      </c>
      <c r="AL8" s="19"/>
      <c r="AM8" s="19"/>
      <c r="AN8" s="27" t="s">
        <v>24</v>
      </c>
      <c r="AO8" s="19"/>
      <c r="AP8" s="19"/>
      <c r="AQ8" s="19"/>
      <c r="AR8" s="17"/>
      <c r="BE8" s="245"/>
      <c r="BS8" s="14" t="s">
        <v>6</v>
      </c>
    </row>
    <row r="9" spans="1:74" s="1" customFormat="1" ht="14.45" customHeight="1" x14ac:dyDescent="0.2">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45"/>
      <c r="BS9" s="14" t="s">
        <v>6</v>
      </c>
    </row>
    <row r="10" spans="1:74" s="1" customFormat="1" ht="12" customHeight="1" x14ac:dyDescent="0.2">
      <c r="B10" s="18"/>
      <c r="C10" s="19"/>
      <c r="D10" s="26"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26</v>
      </c>
      <c r="AL10" s="19"/>
      <c r="AM10" s="19"/>
      <c r="AN10" s="24" t="s">
        <v>19</v>
      </c>
      <c r="AO10" s="19"/>
      <c r="AP10" s="19"/>
      <c r="AQ10" s="19"/>
      <c r="AR10" s="17"/>
      <c r="BE10" s="245"/>
      <c r="BS10" s="14" t="s">
        <v>6</v>
      </c>
    </row>
    <row r="11" spans="1:74" s="1" customFormat="1" ht="18.399999999999999" customHeight="1" x14ac:dyDescent="0.2">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28</v>
      </c>
      <c r="AL11" s="19"/>
      <c r="AM11" s="19"/>
      <c r="AN11" s="24" t="s">
        <v>19</v>
      </c>
      <c r="AO11" s="19"/>
      <c r="AP11" s="19"/>
      <c r="AQ11" s="19"/>
      <c r="AR11" s="17"/>
      <c r="BE11" s="245"/>
      <c r="BS11" s="14" t="s">
        <v>6</v>
      </c>
    </row>
    <row r="12" spans="1:74" s="1" customFormat="1" ht="6.95" customHeight="1" x14ac:dyDescent="0.2">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45"/>
      <c r="BS12" s="14" t="s">
        <v>6</v>
      </c>
    </row>
    <row r="13" spans="1:74" s="1" customFormat="1" ht="12" customHeight="1" x14ac:dyDescent="0.2">
      <c r="B13" s="18"/>
      <c r="C13" s="19"/>
      <c r="D13" s="26"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26</v>
      </c>
      <c r="AL13" s="19"/>
      <c r="AM13" s="19"/>
      <c r="AN13" s="28" t="s">
        <v>30</v>
      </c>
      <c r="AO13" s="19"/>
      <c r="AP13" s="19"/>
      <c r="AQ13" s="19"/>
      <c r="AR13" s="17"/>
      <c r="BE13" s="245"/>
      <c r="BS13" s="14" t="s">
        <v>6</v>
      </c>
    </row>
    <row r="14" spans="1:74" ht="12.75" x14ac:dyDescent="0.2">
      <c r="B14" s="18"/>
      <c r="C14" s="19"/>
      <c r="D14" s="19"/>
      <c r="E14" s="250" t="s">
        <v>30</v>
      </c>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6" t="s">
        <v>28</v>
      </c>
      <c r="AL14" s="19"/>
      <c r="AM14" s="19"/>
      <c r="AN14" s="28" t="s">
        <v>30</v>
      </c>
      <c r="AO14" s="19"/>
      <c r="AP14" s="19"/>
      <c r="AQ14" s="19"/>
      <c r="AR14" s="17"/>
      <c r="BE14" s="245"/>
      <c r="BS14" s="14" t="s">
        <v>6</v>
      </c>
    </row>
    <row r="15" spans="1:74" s="1" customFormat="1" ht="6.95" customHeight="1" x14ac:dyDescent="0.2">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45"/>
      <c r="BS15" s="14" t="s">
        <v>4</v>
      </c>
    </row>
    <row r="16" spans="1:74" s="1" customFormat="1" ht="12" customHeight="1" x14ac:dyDescent="0.2">
      <c r="B16" s="18"/>
      <c r="C16" s="19"/>
      <c r="D16" s="26"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26</v>
      </c>
      <c r="AL16" s="19"/>
      <c r="AM16" s="19"/>
      <c r="AN16" s="24" t="s">
        <v>32</v>
      </c>
      <c r="AO16" s="19"/>
      <c r="AP16" s="19"/>
      <c r="AQ16" s="19"/>
      <c r="AR16" s="17"/>
      <c r="BE16" s="245"/>
      <c r="BS16" s="14" t="s">
        <v>4</v>
      </c>
    </row>
    <row r="17" spans="1:71" s="1" customFormat="1" ht="18.399999999999999" customHeight="1" x14ac:dyDescent="0.2">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28</v>
      </c>
      <c r="AL17" s="19"/>
      <c r="AM17" s="19"/>
      <c r="AN17" s="24" t="s">
        <v>19</v>
      </c>
      <c r="AO17" s="19"/>
      <c r="AP17" s="19"/>
      <c r="AQ17" s="19"/>
      <c r="AR17" s="17"/>
      <c r="BE17" s="245"/>
      <c r="BS17" s="14" t="s">
        <v>34</v>
      </c>
    </row>
    <row r="18" spans="1:71" s="1" customFormat="1" ht="6.95" customHeight="1" x14ac:dyDescent="0.2">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45"/>
      <c r="BS18" s="14" t="s">
        <v>6</v>
      </c>
    </row>
    <row r="19" spans="1:71" s="1" customFormat="1" ht="12" customHeight="1" x14ac:dyDescent="0.2">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26</v>
      </c>
      <c r="AL19" s="19"/>
      <c r="AM19" s="19"/>
      <c r="AN19" s="24" t="s">
        <v>19</v>
      </c>
      <c r="AO19" s="19"/>
      <c r="AP19" s="19"/>
      <c r="AQ19" s="19"/>
      <c r="AR19" s="17"/>
      <c r="BE19" s="245"/>
      <c r="BS19" s="14" t="s">
        <v>6</v>
      </c>
    </row>
    <row r="20" spans="1:71" s="1" customFormat="1" ht="18.399999999999999" customHeight="1" x14ac:dyDescent="0.2">
      <c r="B20" s="18"/>
      <c r="C20" s="19"/>
      <c r="D20" s="19"/>
      <c r="E20" s="24" t="s">
        <v>22</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28</v>
      </c>
      <c r="AL20" s="19"/>
      <c r="AM20" s="19"/>
      <c r="AN20" s="24" t="s">
        <v>19</v>
      </c>
      <c r="AO20" s="19"/>
      <c r="AP20" s="19"/>
      <c r="AQ20" s="19"/>
      <c r="AR20" s="17"/>
      <c r="BE20" s="245"/>
      <c r="BS20" s="14" t="s">
        <v>4</v>
      </c>
    </row>
    <row r="21" spans="1:71" s="1" customFormat="1" ht="6.95" customHeight="1" x14ac:dyDescent="0.2">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45"/>
    </row>
    <row r="22" spans="1:71" s="1" customFormat="1" ht="12" customHeight="1" x14ac:dyDescent="0.2">
      <c r="B22" s="18"/>
      <c r="C22" s="19"/>
      <c r="D22" s="26"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45"/>
    </row>
    <row r="23" spans="1:71" s="1" customFormat="1" ht="47.25" customHeight="1" x14ac:dyDescent="0.2">
      <c r="B23" s="18"/>
      <c r="C23" s="19"/>
      <c r="D23" s="19"/>
      <c r="E23" s="252" t="s">
        <v>37</v>
      </c>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19"/>
      <c r="AP23" s="19"/>
      <c r="AQ23" s="19"/>
      <c r="AR23" s="17"/>
      <c r="BE23" s="245"/>
    </row>
    <row r="24" spans="1:71" s="1" customFormat="1" ht="6.95" customHeight="1" x14ac:dyDescent="0.2">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45"/>
    </row>
    <row r="25" spans="1:71" s="1" customFormat="1" ht="6.95" customHeight="1" x14ac:dyDescent="0.2">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45"/>
    </row>
    <row r="26" spans="1:71" s="2" customFormat="1" ht="25.9" customHeight="1" x14ac:dyDescent="0.2">
      <c r="A26" s="31"/>
      <c r="B26" s="32"/>
      <c r="C26" s="33"/>
      <c r="D26" s="34" t="s">
        <v>38</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53">
        <f>ROUND(AG54,2)</f>
        <v>0</v>
      </c>
      <c r="AL26" s="254"/>
      <c r="AM26" s="254"/>
      <c r="AN26" s="254"/>
      <c r="AO26" s="254"/>
      <c r="AP26" s="33"/>
      <c r="AQ26" s="33"/>
      <c r="AR26" s="36"/>
      <c r="BE26" s="245"/>
    </row>
    <row r="27" spans="1:71" s="2" customFormat="1" ht="6.95" customHeight="1" x14ac:dyDescent="0.2">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45"/>
    </row>
    <row r="28" spans="1:71" s="2" customFormat="1" ht="12.75" x14ac:dyDescent="0.2">
      <c r="A28" s="31"/>
      <c r="B28" s="32"/>
      <c r="C28" s="33"/>
      <c r="D28" s="33"/>
      <c r="E28" s="33"/>
      <c r="F28" s="33"/>
      <c r="G28" s="33"/>
      <c r="H28" s="33"/>
      <c r="I28" s="33"/>
      <c r="J28" s="33"/>
      <c r="K28" s="33"/>
      <c r="L28" s="255" t="s">
        <v>39</v>
      </c>
      <c r="M28" s="255"/>
      <c r="N28" s="255"/>
      <c r="O28" s="255"/>
      <c r="P28" s="255"/>
      <c r="Q28" s="33"/>
      <c r="R28" s="33"/>
      <c r="S28" s="33"/>
      <c r="T28" s="33"/>
      <c r="U28" s="33"/>
      <c r="V28" s="33"/>
      <c r="W28" s="255" t="s">
        <v>40</v>
      </c>
      <c r="X28" s="255"/>
      <c r="Y28" s="255"/>
      <c r="Z28" s="255"/>
      <c r="AA28" s="255"/>
      <c r="AB28" s="255"/>
      <c r="AC28" s="255"/>
      <c r="AD28" s="255"/>
      <c r="AE28" s="255"/>
      <c r="AF28" s="33"/>
      <c r="AG28" s="33"/>
      <c r="AH28" s="33"/>
      <c r="AI28" s="33"/>
      <c r="AJ28" s="33"/>
      <c r="AK28" s="255" t="s">
        <v>41</v>
      </c>
      <c r="AL28" s="255"/>
      <c r="AM28" s="255"/>
      <c r="AN28" s="255"/>
      <c r="AO28" s="255"/>
      <c r="AP28" s="33"/>
      <c r="AQ28" s="33"/>
      <c r="AR28" s="36"/>
      <c r="BE28" s="245"/>
    </row>
    <row r="29" spans="1:71" s="3" customFormat="1" ht="14.45" customHeight="1" x14ac:dyDescent="0.2">
      <c r="B29" s="37"/>
      <c r="C29" s="38"/>
      <c r="D29" s="26" t="s">
        <v>42</v>
      </c>
      <c r="E29" s="38"/>
      <c r="F29" s="26" t="s">
        <v>43</v>
      </c>
      <c r="G29" s="38"/>
      <c r="H29" s="38"/>
      <c r="I29" s="38"/>
      <c r="J29" s="38"/>
      <c r="K29" s="38"/>
      <c r="L29" s="239">
        <v>0.21</v>
      </c>
      <c r="M29" s="238"/>
      <c r="N29" s="238"/>
      <c r="O29" s="238"/>
      <c r="P29" s="238"/>
      <c r="Q29" s="38"/>
      <c r="R29" s="38"/>
      <c r="S29" s="38"/>
      <c r="T29" s="38"/>
      <c r="U29" s="38"/>
      <c r="V29" s="38"/>
      <c r="W29" s="237">
        <f>ROUND(AZ54, 2)</f>
        <v>0</v>
      </c>
      <c r="X29" s="238"/>
      <c r="Y29" s="238"/>
      <c r="Z29" s="238"/>
      <c r="AA29" s="238"/>
      <c r="AB29" s="238"/>
      <c r="AC29" s="238"/>
      <c r="AD29" s="238"/>
      <c r="AE29" s="238"/>
      <c r="AF29" s="38"/>
      <c r="AG29" s="38"/>
      <c r="AH29" s="38"/>
      <c r="AI29" s="38"/>
      <c r="AJ29" s="38"/>
      <c r="AK29" s="237">
        <f>ROUND(AV54, 2)</f>
        <v>0</v>
      </c>
      <c r="AL29" s="238"/>
      <c r="AM29" s="238"/>
      <c r="AN29" s="238"/>
      <c r="AO29" s="238"/>
      <c r="AP29" s="38"/>
      <c r="AQ29" s="38"/>
      <c r="AR29" s="39"/>
      <c r="BE29" s="246"/>
    </row>
    <row r="30" spans="1:71" s="3" customFormat="1" ht="14.45" customHeight="1" x14ac:dyDescent="0.2">
      <c r="B30" s="37"/>
      <c r="C30" s="38"/>
      <c r="D30" s="38"/>
      <c r="E30" s="38"/>
      <c r="F30" s="26" t="s">
        <v>44</v>
      </c>
      <c r="G30" s="38"/>
      <c r="H30" s="38"/>
      <c r="I30" s="38"/>
      <c r="J30" s="38"/>
      <c r="K30" s="38"/>
      <c r="L30" s="239">
        <v>0.15</v>
      </c>
      <c r="M30" s="238"/>
      <c r="N30" s="238"/>
      <c r="O30" s="238"/>
      <c r="P30" s="238"/>
      <c r="Q30" s="38"/>
      <c r="R30" s="38"/>
      <c r="S30" s="38"/>
      <c r="T30" s="38"/>
      <c r="U30" s="38"/>
      <c r="V30" s="38"/>
      <c r="W30" s="237">
        <f>ROUND(BA54, 2)</f>
        <v>0</v>
      </c>
      <c r="X30" s="238"/>
      <c r="Y30" s="238"/>
      <c r="Z30" s="238"/>
      <c r="AA30" s="238"/>
      <c r="AB30" s="238"/>
      <c r="AC30" s="238"/>
      <c r="AD30" s="238"/>
      <c r="AE30" s="238"/>
      <c r="AF30" s="38"/>
      <c r="AG30" s="38"/>
      <c r="AH30" s="38"/>
      <c r="AI30" s="38"/>
      <c r="AJ30" s="38"/>
      <c r="AK30" s="237">
        <f>ROUND(AW54, 2)</f>
        <v>0</v>
      </c>
      <c r="AL30" s="238"/>
      <c r="AM30" s="238"/>
      <c r="AN30" s="238"/>
      <c r="AO30" s="238"/>
      <c r="AP30" s="38"/>
      <c r="AQ30" s="38"/>
      <c r="AR30" s="39"/>
      <c r="BE30" s="246"/>
    </row>
    <row r="31" spans="1:71" s="3" customFormat="1" ht="14.45" hidden="1" customHeight="1" x14ac:dyDescent="0.2">
      <c r="B31" s="37"/>
      <c r="C31" s="38"/>
      <c r="D31" s="38"/>
      <c r="E31" s="38"/>
      <c r="F31" s="26" t="s">
        <v>45</v>
      </c>
      <c r="G31" s="38"/>
      <c r="H31" s="38"/>
      <c r="I31" s="38"/>
      <c r="J31" s="38"/>
      <c r="K31" s="38"/>
      <c r="L31" s="239">
        <v>0.21</v>
      </c>
      <c r="M31" s="238"/>
      <c r="N31" s="238"/>
      <c r="O31" s="238"/>
      <c r="P31" s="238"/>
      <c r="Q31" s="38"/>
      <c r="R31" s="38"/>
      <c r="S31" s="38"/>
      <c r="T31" s="38"/>
      <c r="U31" s="38"/>
      <c r="V31" s="38"/>
      <c r="W31" s="237">
        <f>ROUND(BB54, 2)</f>
        <v>0</v>
      </c>
      <c r="X31" s="238"/>
      <c r="Y31" s="238"/>
      <c r="Z31" s="238"/>
      <c r="AA31" s="238"/>
      <c r="AB31" s="238"/>
      <c r="AC31" s="238"/>
      <c r="AD31" s="238"/>
      <c r="AE31" s="238"/>
      <c r="AF31" s="38"/>
      <c r="AG31" s="38"/>
      <c r="AH31" s="38"/>
      <c r="AI31" s="38"/>
      <c r="AJ31" s="38"/>
      <c r="AK31" s="237">
        <v>0</v>
      </c>
      <c r="AL31" s="238"/>
      <c r="AM31" s="238"/>
      <c r="AN31" s="238"/>
      <c r="AO31" s="238"/>
      <c r="AP31" s="38"/>
      <c r="AQ31" s="38"/>
      <c r="AR31" s="39"/>
      <c r="BE31" s="246"/>
    </row>
    <row r="32" spans="1:71" s="3" customFormat="1" ht="14.45" hidden="1" customHeight="1" x14ac:dyDescent="0.2">
      <c r="B32" s="37"/>
      <c r="C32" s="38"/>
      <c r="D32" s="38"/>
      <c r="E32" s="38"/>
      <c r="F32" s="26" t="s">
        <v>46</v>
      </c>
      <c r="G32" s="38"/>
      <c r="H32" s="38"/>
      <c r="I32" s="38"/>
      <c r="J32" s="38"/>
      <c r="K32" s="38"/>
      <c r="L32" s="239">
        <v>0.15</v>
      </c>
      <c r="M32" s="238"/>
      <c r="N32" s="238"/>
      <c r="O32" s="238"/>
      <c r="P32" s="238"/>
      <c r="Q32" s="38"/>
      <c r="R32" s="38"/>
      <c r="S32" s="38"/>
      <c r="T32" s="38"/>
      <c r="U32" s="38"/>
      <c r="V32" s="38"/>
      <c r="W32" s="237">
        <f>ROUND(BC54, 2)</f>
        <v>0</v>
      </c>
      <c r="X32" s="238"/>
      <c r="Y32" s="238"/>
      <c r="Z32" s="238"/>
      <c r="AA32" s="238"/>
      <c r="AB32" s="238"/>
      <c r="AC32" s="238"/>
      <c r="AD32" s="238"/>
      <c r="AE32" s="238"/>
      <c r="AF32" s="38"/>
      <c r="AG32" s="38"/>
      <c r="AH32" s="38"/>
      <c r="AI32" s="38"/>
      <c r="AJ32" s="38"/>
      <c r="AK32" s="237">
        <v>0</v>
      </c>
      <c r="AL32" s="238"/>
      <c r="AM32" s="238"/>
      <c r="AN32" s="238"/>
      <c r="AO32" s="238"/>
      <c r="AP32" s="38"/>
      <c r="AQ32" s="38"/>
      <c r="AR32" s="39"/>
      <c r="BE32" s="246"/>
    </row>
    <row r="33" spans="1:57" s="3" customFormat="1" ht="14.45" hidden="1" customHeight="1" x14ac:dyDescent="0.2">
      <c r="B33" s="37"/>
      <c r="C33" s="38"/>
      <c r="D33" s="38"/>
      <c r="E33" s="38"/>
      <c r="F33" s="26" t="s">
        <v>47</v>
      </c>
      <c r="G33" s="38"/>
      <c r="H33" s="38"/>
      <c r="I33" s="38"/>
      <c r="J33" s="38"/>
      <c r="K33" s="38"/>
      <c r="L33" s="239">
        <v>0</v>
      </c>
      <c r="M33" s="238"/>
      <c r="N33" s="238"/>
      <c r="O33" s="238"/>
      <c r="P33" s="238"/>
      <c r="Q33" s="38"/>
      <c r="R33" s="38"/>
      <c r="S33" s="38"/>
      <c r="T33" s="38"/>
      <c r="U33" s="38"/>
      <c r="V33" s="38"/>
      <c r="W33" s="237">
        <f>ROUND(BD54, 2)</f>
        <v>0</v>
      </c>
      <c r="X33" s="238"/>
      <c r="Y33" s="238"/>
      <c r="Z33" s="238"/>
      <c r="AA33" s="238"/>
      <c r="AB33" s="238"/>
      <c r="AC33" s="238"/>
      <c r="AD33" s="238"/>
      <c r="AE33" s="238"/>
      <c r="AF33" s="38"/>
      <c r="AG33" s="38"/>
      <c r="AH33" s="38"/>
      <c r="AI33" s="38"/>
      <c r="AJ33" s="38"/>
      <c r="AK33" s="237">
        <v>0</v>
      </c>
      <c r="AL33" s="238"/>
      <c r="AM33" s="238"/>
      <c r="AN33" s="238"/>
      <c r="AO33" s="238"/>
      <c r="AP33" s="38"/>
      <c r="AQ33" s="38"/>
      <c r="AR33" s="39"/>
    </row>
    <row r="34" spans="1:57" s="2" customFormat="1" ht="6.95" customHeight="1" x14ac:dyDescent="0.2">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31"/>
    </row>
    <row r="35" spans="1:57" s="2" customFormat="1" ht="25.9" customHeight="1" x14ac:dyDescent="0.2">
      <c r="A35" s="31"/>
      <c r="B35" s="32"/>
      <c r="C35" s="40"/>
      <c r="D35" s="41" t="s">
        <v>48</v>
      </c>
      <c r="E35" s="42"/>
      <c r="F35" s="42"/>
      <c r="G35" s="42"/>
      <c r="H35" s="42"/>
      <c r="I35" s="42"/>
      <c r="J35" s="42"/>
      <c r="K35" s="42"/>
      <c r="L35" s="42"/>
      <c r="M35" s="42"/>
      <c r="N35" s="42"/>
      <c r="O35" s="42"/>
      <c r="P35" s="42"/>
      <c r="Q35" s="42"/>
      <c r="R35" s="42"/>
      <c r="S35" s="42"/>
      <c r="T35" s="43" t="s">
        <v>49</v>
      </c>
      <c r="U35" s="42"/>
      <c r="V35" s="42"/>
      <c r="W35" s="42"/>
      <c r="X35" s="240" t="s">
        <v>50</v>
      </c>
      <c r="Y35" s="241"/>
      <c r="Z35" s="241"/>
      <c r="AA35" s="241"/>
      <c r="AB35" s="241"/>
      <c r="AC35" s="42"/>
      <c r="AD35" s="42"/>
      <c r="AE35" s="42"/>
      <c r="AF35" s="42"/>
      <c r="AG35" s="42"/>
      <c r="AH35" s="42"/>
      <c r="AI35" s="42"/>
      <c r="AJ35" s="42"/>
      <c r="AK35" s="242">
        <f>SUM(AK26:AK33)</f>
        <v>0</v>
      </c>
      <c r="AL35" s="241"/>
      <c r="AM35" s="241"/>
      <c r="AN35" s="241"/>
      <c r="AO35" s="243"/>
      <c r="AP35" s="40"/>
      <c r="AQ35" s="40"/>
      <c r="AR35" s="36"/>
      <c r="BE35" s="31"/>
    </row>
    <row r="36" spans="1:57" s="2" customFormat="1" ht="6.95" customHeight="1" x14ac:dyDescent="0.2">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6.95" customHeight="1" x14ac:dyDescent="0.2">
      <c r="A37" s="3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c r="BE37" s="31"/>
    </row>
    <row r="41" spans="1:57" s="2" customFormat="1" ht="6.95" customHeight="1" x14ac:dyDescent="0.2">
      <c r="A41" s="3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c r="BE41" s="31"/>
    </row>
    <row r="42" spans="1:57" s="2" customFormat="1" ht="24.95" customHeight="1" x14ac:dyDescent="0.2">
      <c r="A42" s="31"/>
      <c r="B42" s="32"/>
      <c r="C42" s="20" t="s">
        <v>51</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c r="BE42" s="31"/>
    </row>
    <row r="43" spans="1:57" s="2" customFormat="1" ht="6.95" customHeight="1" x14ac:dyDescent="0.2">
      <c r="A43" s="3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c r="BE43" s="31"/>
    </row>
    <row r="44" spans="1:57" s="4" customFormat="1" ht="12" customHeight="1" x14ac:dyDescent="0.2">
      <c r="B44" s="48"/>
      <c r="C44" s="26" t="s">
        <v>13</v>
      </c>
      <c r="D44" s="49"/>
      <c r="E44" s="49"/>
      <c r="F44" s="49"/>
      <c r="G44" s="49"/>
      <c r="H44" s="49"/>
      <c r="I44" s="49"/>
      <c r="J44" s="49"/>
      <c r="K44" s="49"/>
      <c r="L44" s="49" t="str">
        <f>K5</f>
        <v>20103-6010</v>
      </c>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50"/>
    </row>
    <row r="45" spans="1:57" s="5" customFormat="1" ht="36.950000000000003" customHeight="1" x14ac:dyDescent="0.2">
      <c r="B45" s="51"/>
      <c r="C45" s="52" t="s">
        <v>16</v>
      </c>
      <c r="D45" s="53"/>
      <c r="E45" s="53"/>
      <c r="F45" s="53"/>
      <c r="G45" s="53"/>
      <c r="H45" s="53"/>
      <c r="I45" s="53"/>
      <c r="J45" s="53"/>
      <c r="K45" s="53"/>
      <c r="L45" s="226" t="str">
        <f>K6</f>
        <v>SO02 Sportovní hala</v>
      </c>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7"/>
      <c r="AL45" s="227"/>
      <c r="AM45" s="227"/>
      <c r="AN45" s="227"/>
      <c r="AO45" s="227"/>
      <c r="AP45" s="53"/>
      <c r="AQ45" s="53"/>
      <c r="AR45" s="54"/>
    </row>
    <row r="46" spans="1:57" s="2" customFormat="1" ht="6.95" customHeight="1" x14ac:dyDescent="0.2">
      <c r="A46" s="3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c r="BE46" s="31"/>
    </row>
    <row r="47" spans="1:57" s="2" customFormat="1" ht="12" customHeight="1" x14ac:dyDescent="0.2">
      <c r="A47" s="31"/>
      <c r="B47" s="32"/>
      <c r="C47" s="26" t="s">
        <v>21</v>
      </c>
      <c r="D47" s="33"/>
      <c r="E47" s="33"/>
      <c r="F47" s="33"/>
      <c r="G47" s="33"/>
      <c r="H47" s="33"/>
      <c r="I47" s="33"/>
      <c r="J47" s="33"/>
      <c r="K47" s="33"/>
      <c r="L47" s="55" t="str">
        <f>IF(K8="","",K8)</f>
        <v xml:space="preserve"> </v>
      </c>
      <c r="M47" s="33"/>
      <c r="N47" s="33"/>
      <c r="O47" s="33"/>
      <c r="P47" s="33"/>
      <c r="Q47" s="33"/>
      <c r="R47" s="33"/>
      <c r="S47" s="33"/>
      <c r="T47" s="33"/>
      <c r="U47" s="33"/>
      <c r="V47" s="33"/>
      <c r="W47" s="33"/>
      <c r="X47" s="33"/>
      <c r="Y47" s="33"/>
      <c r="Z47" s="33"/>
      <c r="AA47" s="33"/>
      <c r="AB47" s="33"/>
      <c r="AC47" s="33"/>
      <c r="AD47" s="33"/>
      <c r="AE47" s="33"/>
      <c r="AF47" s="33"/>
      <c r="AG47" s="33"/>
      <c r="AH47" s="33"/>
      <c r="AI47" s="26" t="s">
        <v>23</v>
      </c>
      <c r="AJ47" s="33"/>
      <c r="AK47" s="33"/>
      <c r="AL47" s="33"/>
      <c r="AM47" s="228" t="str">
        <f>IF(AN8= "","",AN8)</f>
        <v>21. 2. 2020</v>
      </c>
      <c r="AN47" s="228"/>
      <c r="AO47" s="33"/>
      <c r="AP47" s="33"/>
      <c r="AQ47" s="33"/>
      <c r="AR47" s="36"/>
      <c r="BE47" s="31"/>
    </row>
    <row r="48" spans="1:57" s="2" customFormat="1" ht="6.95" customHeight="1" x14ac:dyDescent="0.2">
      <c r="A48" s="3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c r="BE48" s="31"/>
    </row>
    <row r="49" spans="1:91" s="2" customFormat="1" ht="15.2" customHeight="1" x14ac:dyDescent="0.2">
      <c r="A49" s="31"/>
      <c r="B49" s="32"/>
      <c r="C49" s="26" t="s">
        <v>25</v>
      </c>
      <c r="D49" s="33"/>
      <c r="E49" s="33"/>
      <c r="F49" s="33"/>
      <c r="G49" s="33"/>
      <c r="H49" s="33"/>
      <c r="I49" s="33"/>
      <c r="J49" s="33"/>
      <c r="K49" s="33"/>
      <c r="L49" s="49" t="str">
        <f>IF(E11= "","",E11)</f>
        <v>Statutární město Ostrava, městský obvod Slezská Os</v>
      </c>
      <c r="M49" s="33"/>
      <c r="N49" s="33"/>
      <c r="O49" s="33"/>
      <c r="P49" s="33"/>
      <c r="Q49" s="33"/>
      <c r="R49" s="33"/>
      <c r="S49" s="33"/>
      <c r="T49" s="33"/>
      <c r="U49" s="33"/>
      <c r="V49" s="33"/>
      <c r="W49" s="33"/>
      <c r="X49" s="33"/>
      <c r="Y49" s="33"/>
      <c r="Z49" s="33"/>
      <c r="AA49" s="33"/>
      <c r="AB49" s="33"/>
      <c r="AC49" s="33"/>
      <c r="AD49" s="33"/>
      <c r="AE49" s="33"/>
      <c r="AF49" s="33"/>
      <c r="AG49" s="33"/>
      <c r="AH49" s="33"/>
      <c r="AI49" s="26" t="s">
        <v>31</v>
      </c>
      <c r="AJ49" s="33"/>
      <c r="AK49" s="33"/>
      <c r="AL49" s="33"/>
      <c r="AM49" s="229" t="str">
        <f>IF(E17="","",E17)</f>
        <v>Arnošt Göbel</v>
      </c>
      <c r="AN49" s="230"/>
      <c r="AO49" s="230"/>
      <c r="AP49" s="230"/>
      <c r="AQ49" s="33"/>
      <c r="AR49" s="36"/>
      <c r="AS49" s="231" t="s">
        <v>52</v>
      </c>
      <c r="AT49" s="232"/>
      <c r="AU49" s="57"/>
      <c r="AV49" s="57"/>
      <c r="AW49" s="57"/>
      <c r="AX49" s="57"/>
      <c r="AY49" s="57"/>
      <c r="AZ49" s="57"/>
      <c r="BA49" s="57"/>
      <c r="BB49" s="57"/>
      <c r="BC49" s="57"/>
      <c r="BD49" s="58"/>
      <c r="BE49" s="31"/>
    </row>
    <row r="50" spans="1:91" s="2" customFormat="1" ht="15.2" customHeight="1" x14ac:dyDescent="0.2">
      <c r="A50" s="31"/>
      <c r="B50" s="32"/>
      <c r="C50" s="26" t="s">
        <v>29</v>
      </c>
      <c r="D50" s="33"/>
      <c r="E50" s="33"/>
      <c r="F50" s="33"/>
      <c r="G50" s="33"/>
      <c r="H50" s="33"/>
      <c r="I50" s="33"/>
      <c r="J50" s="33"/>
      <c r="K50" s="33"/>
      <c r="L50" s="49"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6" t="s">
        <v>35</v>
      </c>
      <c r="AJ50" s="33"/>
      <c r="AK50" s="33"/>
      <c r="AL50" s="33"/>
      <c r="AM50" s="229" t="str">
        <f>IF(E20="","",E20)</f>
        <v xml:space="preserve"> </v>
      </c>
      <c r="AN50" s="230"/>
      <c r="AO50" s="230"/>
      <c r="AP50" s="230"/>
      <c r="AQ50" s="33"/>
      <c r="AR50" s="36"/>
      <c r="AS50" s="233"/>
      <c r="AT50" s="234"/>
      <c r="AU50" s="59"/>
      <c r="AV50" s="59"/>
      <c r="AW50" s="59"/>
      <c r="AX50" s="59"/>
      <c r="AY50" s="59"/>
      <c r="AZ50" s="59"/>
      <c r="BA50" s="59"/>
      <c r="BB50" s="59"/>
      <c r="BC50" s="59"/>
      <c r="BD50" s="60"/>
      <c r="BE50" s="31"/>
    </row>
    <row r="51" spans="1:91" s="2" customFormat="1" ht="10.9" customHeight="1" x14ac:dyDescent="0.2">
      <c r="A51" s="3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235"/>
      <c r="AT51" s="236"/>
      <c r="AU51" s="61"/>
      <c r="AV51" s="61"/>
      <c r="AW51" s="61"/>
      <c r="AX51" s="61"/>
      <c r="AY51" s="61"/>
      <c r="AZ51" s="61"/>
      <c r="BA51" s="61"/>
      <c r="BB51" s="61"/>
      <c r="BC51" s="61"/>
      <c r="BD51" s="62"/>
      <c r="BE51" s="31"/>
    </row>
    <row r="52" spans="1:91" s="2" customFormat="1" ht="29.25" customHeight="1" x14ac:dyDescent="0.2">
      <c r="A52" s="31"/>
      <c r="B52" s="32"/>
      <c r="C52" s="217" t="s">
        <v>53</v>
      </c>
      <c r="D52" s="218"/>
      <c r="E52" s="218"/>
      <c r="F52" s="218"/>
      <c r="G52" s="218"/>
      <c r="H52" s="63"/>
      <c r="I52" s="219" t="s">
        <v>54</v>
      </c>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20" t="s">
        <v>55</v>
      </c>
      <c r="AH52" s="218"/>
      <c r="AI52" s="218"/>
      <c r="AJ52" s="218"/>
      <c r="AK52" s="218"/>
      <c r="AL52" s="218"/>
      <c r="AM52" s="218"/>
      <c r="AN52" s="219" t="s">
        <v>56</v>
      </c>
      <c r="AO52" s="218"/>
      <c r="AP52" s="218"/>
      <c r="AQ52" s="64" t="s">
        <v>57</v>
      </c>
      <c r="AR52" s="36"/>
      <c r="AS52" s="65" t="s">
        <v>58</v>
      </c>
      <c r="AT52" s="66" t="s">
        <v>59</v>
      </c>
      <c r="AU52" s="66" t="s">
        <v>60</v>
      </c>
      <c r="AV52" s="66" t="s">
        <v>61</v>
      </c>
      <c r="AW52" s="66" t="s">
        <v>62</v>
      </c>
      <c r="AX52" s="66" t="s">
        <v>63</v>
      </c>
      <c r="AY52" s="66" t="s">
        <v>64</v>
      </c>
      <c r="AZ52" s="66" t="s">
        <v>65</v>
      </c>
      <c r="BA52" s="66" t="s">
        <v>66</v>
      </c>
      <c r="BB52" s="66" t="s">
        <v>67</v>
      </c>
      <c r="BC52" s="66" t="s">
        <v>68</v>
      </c>
      <c r="BD52" s="67" t="s">
        <v>69</v>
      </c>
      <c r="BE52" s="31"/>
    </row>
    <row r="53" spans="1:91" s="2" customFormat="1" ht="10.9" customHeight="1" x14ac:dyDescent="0.2">
      <c r="A53" s="3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8"/>
      <c r="AT53" s="69"/>
      <c r="AU53" s="69"/>
      <c r="AV53" s="69"/>
      <c r="AW53" s="69"/>
      <c r="AX53" s="69"/>
      <c r="AY53" s="69"/>
      <c r="AZ53" s="69"/>
      <c r="BA53" s="69"/>
      <c r="BB53" s="69"/>
      <c r="BC53" s="69"/>
      <c r="BD53" s="70"/>
      <c r="BE53" s="31"/>
    </row>
    <row r="54" spans="1:91" s="6" customFormat="1" ht="32.450000000000003" customHeight="1" x14ac:dyDescent="0.2">
      <c r="B54" s="71"/>
      <c r="C54" s="72" t="s">
        <v>70</v>
      </c>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224">
        <f>ROUND(AG55,2)</f>
        <v>0</v>
      </c>
      <c r="AH54" s="224"/>
      <c r="AI54" s="224"/>
      <c r="AJ54" s="224"/>
      <c r="AK54" s="224"/>
      <c r="AL54" s="224"/>
      <c r="AM54" s="224"/>
      <c r="AN54" s="225">
        <f>SUM(AG54,AT54)</f>
        <v>0</v>
      </c>
      <c r="AO54" s="225"/>
      <c r="AP54" s="225"/>
      <c r="AQ54" s="75" t="s">
        <v>19</v>
      </c>
      <c r="AR54" s="76"/>
      <c r="AS54" s="77">
        <f>ROUND(AS55,2)</f>
        <v>0</v>
      </c>
      <c r="AT54" s="78">
        <f>ROUND(SUM(AV54:AW54),2)</f>
        <v>0</v>
      </c>
      <c r="AU54" s="79">
        <f>ROUND(AU55,5)</f>
        <v>0</v>
      </c>
      <c r="AV54" s="78">
        <f>ROUND(AZ54*L29,2)</f>
        <v>0</v>
      </c>
      <c r="AW54" s="78">
        <f>ROUND(BA54*L30,2)</f>
        <v>0</v>
      </c>
      <c r="AX54" s="78">
        <f>ROUND(BB54*L29,2)</f>
        <v>0</v>
      </c>
      <c r="AY54" s="78">
        <f>ROUND(BC54*L30,2)</f>
        <v>0</v>
      </c>
      <c r="AZ54" s="78">
        <f>ROUND(AZ55,2)</f>
        <v>0</v>
      </c>
      <c r="BA54" s="78">
        <f>ROUND(BA55,2)</f>
        <v>0</v>
      </c>
      <c r="BB54" s="78">
        <f>ROUND(BB55,2)</f>
        <v>0</v>
      </c>
      <c r="BC54" s="78">
        <f>ROUND(BC55,2)</f>
        <v>0</v>
      </c>
      <c r="BD54" s="80">
        <f>ROUND(BD55,2)</f>
        <v>0</v>
      </c>
      <c r="BS54" s="81" t="s">
        <v>71</v>
      </c>
      <c r="BT54" s="81" t="s">
        <v>72</v>
      </c>
      <c r="BU54" s="82" t="s">
        <v>73</v>
      </c>
      <c r="BV54" s="81" t="s">
        <v>74</v>
      </c>
      <c r="BW54" s="81" t="s">
        <v>5</v>
      </c>
      <c r="BX54" s="81" t="s">
        <v>75</v>
      </c>
      <c r="CL54" s="81" t="s">
        <v>19</v>
      </c>
    </row>
    <row r="55" spans="1:91" s="7" customFormat="1" ht="16.5" customHeight="1" x14ac:dyDescent="0.2">
      <c r="A55" s="83" t="s">
        <v>76</v>
      </c>
      <c r="B55" s="84"/>
      <c r="C55" s="85"/>
      <c r="D55" s="223" t="s">
        <v>77</v>
      </c>
      <c r="E55" s="223"/>
      <c r="F55" s="223"/>
      <c r="G55" s="223"/>
      <c r="H55" s="223"/>
      <c r="I55" s="86"/>
      <c r="J55" s="223" t="s">
        <v>78</v>
      </c>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1">
        <f>'D.1.4.8 - Měření a regulace'!J30</f>
        <v>0</v>
      </c>
      <c r="AH55" s="222"/>
      <c r="AI55" s="222"/>
      <c r="AJ55" s="222"/>
      <c r="AK55" s="222"/>
      <c r="AL55" s="222"/>
      <c r="AM55" s="222"/>
      <c r="AN55" s="221">
        <f>SUM(AG55,AT55)</f>
        <v>0</v>
      </c>
      <c r="AO55" s="222"/>
      <c r="AP55" s="222"/>
      <c r="AQ55" s="87" t="s">
        <v>79</v>
      </c>
      <c r="AR55" s="88"/>
      <c r="AS55" s="89">
        <v>0</v>
      </c>
      <c r="AT55" s="90">
        <f>ROUND(SUM(AV55:AW55),2)</f>
        <v>0</v>
      </c>
      <c r="AU55" s="91">
        <f>'D.1.4.8 - Měření a regulace'!P85</f>
        <v>0</v>
      </c>
      <c r="AV55" s="90">
        <f>'D.1.4.8 - Měření a regulace'!J33</f>
        <v>0</v>
      </c>
      <c r="AW55" s="90">
        <f>'D.1.4.8 - Měření a regulace'!J34</f>
        <v>0</v>
      </c>
      <c r="AX55" s="90">
        <f>'D.1.4.8 - Měření a regulace'!J35</f>
        <v>0</v>
      </c>
      <c r="AY55" s="90">
        <f>'D.1.4.8 - Měření a regulace'!J36</f>
        <v>0</v>
      </c>
      <c r="AZ55" s="90">
        <f>'D.1.4.8 - Měření a regulace'!F33</f>
        <v>0</v>
      </c>
      <c r="BA55" s="90">
        <f>'D.1.4.8 - Měření a regulace'!F34</f>
        <v>0</v>
      </c>
      <c r="BB55" s="90">
        <f>'D.1.4.8 - Měření a regulace'!F35</f>
        <v>0</v>
      </c>
      <c r="BC55" s="90">
        <f>'D.1.4.8 - Měření a regulace'!F36</f>
        <v>0</v>
      </c>
      <c r="BD55" s="92">
        <f>'D.1.4.8 - Měření a regulace'!F37</f>
        <v>0</v>
      </c>
      <c r="BT55" s="93" t="s">
        <v>80</v>
      </c>
      <c r="BV55" s="93" t="s">
        <v>74</v>
      </c>
      <c r="BW55" s="93" t="s">
        <v>81</v>
      </c>
      <c r="BX55" s="93" t="s">
        <v>5</v>
      </c>
      <c r="CL55" s="93" t="s">
        <v>82</v>
      </c>
      <c r="CM55" s="93" t="s">
        <v>83</v>
      </c>
    </row>
    <row r="56" spans="1:91" s="2" customFormat="1" ht="30" customHeight="1" x14ac:dyDescent="0.2">
      <c r="A56" s="31"/>
      <c r="B56" s="32"/>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6"/>
      <c r="AS56" s="31"/>
      <c r="AT56" s="31"/>
      <c r="AU56" s="31"/>
      <c r="AV56" s="31"/>
      <c r="AW56" s="31"/>
      <c r="AX56" s="31"/>
      <c r="AY56" s="31"/>
      <c r="AZ56" s="31"/>
      <c r="BA56" s="31"/>
      <c r="BB56" s="31"/>
      <c r="BC56" s="31"/>
      <c r="BD56" s="31"/>
      <c r="BE56" s="31"/>
    </row>
    <row r="57" spans="1:91" s="2" customFormat="1" ht="6.95" customHeight="1" x14ac:dyDescent="0.2">
      <c r="A57" s="31"/>
      <c r="B57" s="44"/>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36"/>
      <c r="AS57" s="31"/>
      <c r="AT57" s="31"/>
      <c r="AU57" s="31"/>
      <c r="AV57" s="31"/>
      <c r="AW57" s="31"/>
      <c r="AX57" s="31"/>
      <c r="AY57" s="31"/>
      <c r="AZ57" s="31"/>
      <c r="BA57" s="31"/>
      <c r="BB57" s="31"/>
      <c r="BC57" s="31"/>
      <c r="BD57" s="31"/>
      <c r="BE57" s="31"/>
    </row>
  </sheetData>
  <sheetProtection algorithmName="SHA-512" hashValue="iwl5d3ss4S/OhrN1xpYpZcUfDyCAiBp2ZJXpmPplgGXYGW/7JXUTvpnXlbgDYmP0DodW2IAr/88m3paotfmAXQ==" saltValue="CydQ+MF9nEk/9j+DeeWJyJeGPPF1jd1ghx1o5VL0Wrq6OXdPWvkzwPqNQpN32u5M5t4m/oiXWCdTCa4ec5TUtQ==" spinCount="100000" sheet="1" objects="1" scenarios="1" formatColumns="0" formatRows="0"/>
  <mergeCells count="42">
    <mergeCell ref="W30:AE30"/>
    <mergeCell ref="AK30:AO30"/>
    <mergeCell ref="L30:P30"/>
    <mergeCell ref="W31:AE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AN55:AP55"/>
    <mergeCell ref="AG55:AM55"/>
    <mergeCell ref="D55:H55"/>
    <mergeCell ref="J55:AF55"/>
    <mergeCell ref="AG54:AM54"/>
    <mergeCell ref="AN54:AP54"/>
    <mergeCell ref="AR2:BE2"/>
    <mergeCell ref="C52:G52"/>
    <mergeCell ref="I52:AF52"/>
    <mergeCell ref="AG52:AM52"/>
    <mergeCell ref="AN52:AP52"/>
    <mergeCell ref="L45:AO45"/>
    <mergeCell ref="AM47:AN47"/>
    <mergeCell ref="AM49:AP49"/>
    <mergeCell ref="AS49:AT51"/>
    <mergeCell ref="AM50:AP50"/>
    <mergeCell ref="W33:AE33"/>
    <mergeCell ref="AK33:AO33"/>
    <mergeCell ref="L33:P33"/>
    <mergeCell ref="X35:AB35"/>
    <mergeCell ref="AK35:AO35"/>
    <mergeCell ref="AK31:AO31"/>
  </mergeCells>
  <hyperlinks>
    <hyperlink ref="A55" location="'D.1.4.8 - Měření a regulace'!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6"/>
  <sheetViews>
    <sheetView showGridLines="0" tabSelected="1" topLeftCell="A54" workbookViewId="0">
      <selection activeCell="J87" sqref="J87"/>
    </sheetView>
  </sheetViews>
  <sheetFormatPr defaultRowHeight="11.2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94"/>
      <c r="L2" s="216"/>
      <c r="M2" s="216"/>
      <c r="N2" s="216"/>
      <c r="O2" s="216"/>
      <c r="P2" s="216"/>
      <c r="Q2" s="216"/>
      <c r="R2" s="216"/>
      <c r="S2" s="216"/>
      <c r="T2" s="216"/>
      <c r="U2" s="216"/>
      <c r="V2" s="216"/>
      <c r="AT2" s="14" t="s">
        <v>81</v>
      </c>
    </row>
    <row r="3" spans="1:46" s="1" customFormat="1" ht="6.95" customHeight="1" x14ac:dyDescent="0.2">
      <c r="B3" s="95"/>
      <c r="C3" s="96"/>
      <c r="D3" s="96"/>
      <c r="E3" s="96"/>
      <c r="F3" s="96"/>
      <c r="G3" s="96"/>
      <c r="H3" s="96"/>
      <c r="I3" s="97"/>
      <c r="J3" s="96"/>
      <c r="K3" s="96"/>
      <c r="L3" s="17"/>
      <c r="AT3" s="14" t="s">
        <v>83</v>
      </c>
    </row>
    <row r="4" spans="1:46" s="1" customFormat="1" ht="24.95" customHeight="1" x14ac:dyDescent="0.2">
      <c r="B4" s="17"/>
      <c r="D4" s="98" t="s">
        <v>84</v>
      </c>
      <c r="I4" s="94"/>
      <c r="L4" s="17"/>
      <c r="M4" s="99" t="s">
        <v>10</v>
      </c>
      <c r="AT4" s="14" t="s">
        <v>4</v>
      </c>
    </row>
    <row r="5" spans="1:46" s="1" customFormat="1" ht="6.95" customHeight="1" x14ac:dyDescent="0.2">
      <c r="B5" s="17"/>
      <c r="I5" s="94"/>
      <c r="L5" s="17"/>
    </row>
    <row r="6" spans="1:46" s="1" customFormat="1" ht="12" customHeight="1" x14ac:dyDescent="0.2">
      <c r="B6" s="17"/>
      <c r="D6" s="100" t="s">
        <v>16</v>
      </c>
      <c r="I6" s="94"/>
      <c r="L6" s="17"/>
    </row>
    <row r="7" spans="1:46" s="1" customFormat="1" ht="16.5" customHeight="1" x14ac:dyDescent="0.2">
      <c r="B7" s="17"/>
      <c r="E7" s="259" t="str">
        <f>'Rekapitulace stavby'!K6</f>
        <v>SO02 Sportovní hala</v>
      </c>
      <c r="F7" s="260"/>
      <c r="G7" s="260"/>
      <c r="H7" s="260"/>
      <c r="I7" s="94"/>
      <c r="L7" s="17"/>
    </row>
    <row r="8" spans="1:46" s="2" customFormat="1" ht="12" customHeight="1" x14ac:dyDescent="0.2">
      <c r="A8" s="31"/>
      <c r="B8" s="36"/>
      <c r="C8" s="31"/>
      <c r="D8" s="100" t="s">
        <v>85</v>
      </c>
      <c r="E8" s="31"/>
      <c r="F8" s="31"/>
      <c r="G8" s="31"/>
      <c r="H8" s="31"/>
      <c r="I8" s="101"/>
      <c r="J8" s="31"/>
      <c r="K8" s="31"/>
      <c r="L8" s="102"/>
      <c r="S8" s="31"/>
      <c r="T8" s="31"/>
      <c r="U8" s="31"/>
      <c r="V8" s="31"/>
      <c r="W8" s="31"/>
      <c r="X8" s="31"/>
      <c r="Y8" s="31"/>
      <c r="Z8" s="31"/>
      <c r="AA8" s="31"/>
      <c r="AB8" s="31"/>
      <c r="AC8" s="31"/>
      <c r="AD8" s="31"/>
      <c r="AE8" s="31"/>
    </row>
    <row r="9" spans="1:46" s="2" customFormat="1" ht="16.5" customHeight="1" x14ac:dyDescent="0.2">
      <c r="A9" s="31"/>
      <c r="B9" s="36"/>
      <c r="C9" s="31"/>
      <c r="D9" s="31"/>
      <c r="E9" s="261" t="s">
        <v>86</v>
      </c>
      <c r="F9" s="262"/>
      <c r="G9" s="262"/>
      <c r="H9" s="262"/>
      <c r="I9" s="101"/>
      <c r="J9" s="31"/>
      <c r="K9" s="31"/>
      <c r="L9" s="102"/>
      <c r="S9" s="31"/>
      <c r="T9" s="31"/>
      <c r="U9" s="31"/>
      <c r="V9" s="31"/>
      <c r="W9" s="31"/>
      <c r="X9" s="31"/>
      <c r="Y9" s="31"/>
      <c r="Z9" s="31"/>
      <c r="AA9" s="31"/>
      <c r="AB9" s="31"/>
      <c r="AC9" s="31"/>
      <c r="AD9" s="31"/>
      <c r="AE9" s="31"/>
    </row>
    <row r="10" spans="1:46" s="2" customFormat="1" x14ac:dyDescent="0.2">
      <c r="A10" s="31"/>
      <c r="B10" s="36"/>
      <c r="C10" s="31"/>
      <c r="D10" s="31"/>
      <c r="E10" s="31"/>
      <c r="F10" s="31"/>
      <c r="G10" s="31"/>
      <c r="H10" s="31"/>
      <c r="I10" s="101"/>
      <c r="J10" s="31"/>
      <c r="K10" s="31"/>
      <c r="L10" s="102"/>
      <c r="S10" s="31"/>
      <c r="T10" s="31"/>
      <c r="U10" s="31"/>
      <c r="V10" s="31"/>
      <c r="W10" s="31"/>
      <c r="X10" s="31"/>
      <c r="Y10" s="31"/>
      <c r="Z10" s="31"/>
      <c r="AA10" s="31"/>
      <c r="AB10" s="31"/>
      <c r="AC10" s="31"/>
      <c r="AD10" s="31"/>
      <c r="AE10" s="31"/>
    </row>
    <row r="11" spans="1:46" s="2" customFormat="1" ht="12" customHeight="1" x14ac:dyDescent="0.2">
      <c r="A11" s="31"/>
      <c r="B11" s="36"/>
      <c r="C11" s="31"/>
      <c r="D11" s="100" t="s">
        <v>18</v>
      </c>
      <c r="E11" s="31"/>
      <c r="F11" s="103" t="s">
        <v>82</v>
      </c>
      <c r="G11" s="31"/>
      <c r="H11" s="31"/>
      <c r="I11" s="104" t="s">
        <v>20</v>
      </c>
      <c r="J11" s="103" t="s">
        <v>87</v>
      </c>
      <c r="K11" s="31"/>
      <c r="L11" s="102"/>
      <c r="S11" s="31"/>
      <c r="T11" s="31"/>
      <c r="U11" s="31"/>
      <c r="V11" s="31"/>
      <c r="W11" s="31"/>
      <c r="X11" s="31"/>
      <c r="Y11" s="31"/>
      <c r="Z11" s="31"/>
      <c r="AA11" s="31"/>
      <c r="AB11" s="31"/>
      <c r="AC11" s="31"/>
      <c r="AD11" s="31"/>
      <c r="AE11" s="31"/>
    </row>
    <row r="12" spans="1:46" s="2" customFormat="1" ht="12" customHeight="1" x14ac:dyDescent="0.2">
      <c r="A12" s="31"/>
      <c r="B12" s="36"/>
      <c r="C12" s="31"/>
      <c r="D12" s="100" t="s">
        <v>21</v>
      </c>
      <c r="E12" s="31"/>
      <c r="F12" s="103" t="s">
        <v>22</v>
      </c>
      <c r="G12" s="31"/>
      <c r="H12" s="31"/>
      <c r="I12" s="104" t="s">
        <v>23</v>
      </c>
      <c r="J12" s="105" t="str">
        <f>'Rekapitulace stavby'!AN8</f>
        <v>21. 2. 2020</v>
      </c>
      <c r="K12" s="31"/>
      <c r="L12" s="102"/>
      <c r="S12" s="31"/>
      <c r="T12" s="31"/>
      <c r="U12" s="31"/>
      <c r="V12" s="31"/>
      <c r="W12" s="31"/>
      <c r="X12" s="31"/>
      <c r="Y12" s="31"/>
      <c r="Z12" s="31"/>
      <c r="AA12" s="31"/>
      <c r="AB12" s="31"/>
      <c r="AC12" s="31"/>
      <c r="AD12" s="31"/>
      <c r="AE12" s="31"/>
    </row>
    <row r="13" spans="1:46" s="2" customFormat="1" ht="21.75" customHeight="1" x14ac:dyDescent="0.2">
      <c r="A13" s="31"/>
      <c r="B13" s="36"/>
      <c r="C13" s="31"/>
      <c r="D13" s="106" t="s">
        <v>88</v>
      </c>
      <c r="E13" s="31"/>
      <c r="F13" s="107" t="s">
        <v>89</v>
      </c>
      <c r="G13" s="31"/>
      <c r="H13" s="31"/>
      <c r="I13" s="108" t="s">
        <v>90</v>
      </c>
      <c r="J13" s="107" t="s">
        <v>91</v>
      </c>
      <c r="K13" s="31"/>
      <c r="L13" s="102"/>
      <c r="S13" s="31"/>
      <c r="T13" s="31"/>
      <c r="U13" s="31"/>
      <c r="V13" s="31"/>
      <c r="W13" s="31"/>
      <c r="X13" s="31"/>
      <c r="Y13" s="31"/>
      <c r="Z13" s="31"/>
      <c r="AA13" s="31"/>
      <c r="AB13" s="31"/>
      <c r="AC13" s="31"/>
      <c r="AD13" s="31"/>
      <c r="AE13" s="31"/>
    </row>
    <row r="14" spans="1:46" s="2" customFormat="1" ht="12" customHeight="1" x14ac:dyDescent="0.2">
      <c r="A14" s="31"/>
      <c r="B14" s="36"/>
      <c r="C14" s="31"/>
      <c r="D14" s="100" t="s">
        <v>25</v>
      </c>
      <c r="E14" s="31"/>
      <c r="F14" s="31"/>
      <c r="G14" s="31"/>
      <c r="H14" s="31"/>
      <c r="I14" s="104" t="s">
        <v>26</v>
      </c>
      <c r="J14" s="103" t="s">
        <v>19</v>
      </c>
      <c r="K14" s="31"/>
      <c r="L14" s="102"/>
      <c r="S14" s="31"/>
      <c r="T14" s="31"/>
      <c r="U14" s="31"/>
      <c r="V14" s="31"/>
      <c r="W14" s="31"/>
      <c r="X14" s="31"/>
      <c r="Y14" s="31"/>
      <c r="Z14" s="31"/>
      <c r="AA14" s="31"/>
      <c r="AB14" s="31"/>
      <c r="AC14" s="31"/>
      <c r="AD14" s="31"/>
      <c r="AE14" s="31"/>
    </row>
    <row r="15" spans="1:46" s="2" customFormat="1" ht="18" customHeight="1" x14ac:dyDescent="0.2">
      <c r="A15" s="31"/>
      <c r="B15" s="36"/>
      <c r="C15" s="31"/>
      <c r="D15" s="31"/>
      <c r="E15" s="103" t="s">
        <v>27</v>
      </c>
      <c r="F15" s="31"/>
      <c r="G15" s="31"/>
      <c r="H15" s="31"/>
      <c r="I15" s="104" t="s">
        <v>28</v>
      </c>
      <c r="J15" s="103" t="s">
        <v>19</v>
      </c>
      <c r="K15" s="31"/>
      <c r="L15" s="102"/>
      <c r="S15" s="31"/>
      <c r="T15" s="31"/>
      <c r="U15" s="31"/>
      <c r="V15" s="31"/>
      <c r="W15" s="31"/>
      <c r="X15" s="31"/>
      <c r="Y15" s="31"/>
      <c r="Z15" s="31"/>
      <c r="AA15" s="31"/>
      <c r="AB15" s="31"/>
      <c r="AC15" s="31"/>
      <c r="AD15" s="31"/>
      <c r="AE15" s="31"/>
    </row>
    <row r="16" spans="1:46" s="2" customFormat="1" ht="6.95" customHeight="1" x14ac:dyDescent="0.2">
      <c r="A16" s="31"/>
      <c r="B16" s="36"/>
      <c r="C16" s="31"/>
      <c r="D16" s="31"/>
      <c r="E16" s="31"/>
      <c r="F16" s="31"/>
      <c r="G16" s="31"/>
      <c r="H16" s="31"/>
      <c r="I16" s="101"/>
      <c r="J16" s="31"/>
      <c r="K16" s="31"/>
      <c r="L16" s="102"/>
      <c r="S16" s="31"/>
      <c r="T16" s="31"/>
      <c r="U16" s="31"/>
      <c r="V16" s="31"/>
      <c r="W16" s="31"/>
      <c r="X16" s="31"/>
      <c r="Y16" s="31"/>
      <c r="Z16" s="31"/>
      <c r="AA16" s="31"/>
      <c r="AB16" s="31"/>
      <c r="AC16" s="31"/>
      <c r="AD16" s="31"/>
      <c r="AE16" s="31"/>
    </row>
    <row r="17" spans="1:31" s="2" customFormat="1" ht="12" customHeight="1" x14ac:dyDescent="0.2">
      <c r="A17" s="31"/>
      <c r="B17" s="36"/>
      <c r="C17" s="31"/>
      <c r="D17" s="100" t="s">
        <v>29</v>
      </c>
      <c r="E17" s="31"/>
      <c r="F17" s="31"/>
      <c r="G17" s="31"/>
      <c r="H17" s="31"/>
      <c r="I17" s="104" t="s">
        <v>26</v>
      </c>
      <c r="J17" s="27" t="str">
        <f>'Rekapitulace stavby'!AN13</f>
        <v>Vyplň údaj</v>
      </c>
      <c r="K17" s="31"/>
      <c r="L17" s="102"/>
      <c r="S17" s="31"/>
      <c r="T17" s="31"/>
      <c r="U17" s="31"/>
      <c r="V17" s="31"/>
      <c r="W17" s="31"/>
      <c r="X17" s="31"/>
      <c r="Y17" s="31"/>
      <c r="Z17" s="31"/>
      <c r="AA17" s="31"/>
      <c r="AB17" s="31"/>
      <c r="AC17" s="31"/>
      <c r="AD17" s="31"/>
      <c r="AE17" s="31"/>
    </row>
    <row r="18" spans="1:31" s="2" customFormat="1" ht="18" customHeight="1" x14ac:dyDescent="0.2">
      <c r="A18" s="31"/>
      <c r="B18" s="36"/>
      <c r="C18" s="31"/>
      <c r="D18" s="31"/>
      <c r="E18" s="263" t="str">
        <f>'Rekapitulace stavby'!E14</f>
        <v>Vyplň údaj</v>
      </c>
      <c r="F18" s="264"/>
      <c r="G18" s="264"/>
      <c r="H18" s="264"/>
      <c r="I18" s="104" t="s">
        <v>28</v>
      </c>
      <c r="J18" s="27" t="str">
        <f>'Rekapitulace stavby'!AN14</f>
        <v>Vyplň údaj</v>
      </c>
      <c r="K18" s="31"/>
      <c r="L18" s="102"/>
      <c r="S18" s="31"/>
      <c r="T18" s="31"/>
      <c r="U18" s="31"/>
      <c r="V18" s="31"/>
      <c r="W18" s="31"/>
      <c r="X18" s="31"/>
      <c r="Y18" s="31"/>
      <c r="Z18" s="31"/>
      <c r="AA18" s="31"/>
      <c r="AB18" s="31"/>
      <c r="AC18" s="31"/>
      <c r="AD18" s="31"/>
      <c r="AE18" s="31"/>
    </row>
    <row r="19" spans="1:31" s="2" customFormat="1" ht="6.95" customHeight="1" x14ac:dyDescent="0.2">
      <c r="A19" s="31"/>
      <c r="B19" s="36"/>
      <c r="C19" s="31"/>
      <c r="D19" s="31"/>
      <c r="E19" s="31"/>
      <c r="F19" s="31"/>
      <c r="G19" s="31"/>
      <c r="H19" s="31"/>
      <c r="I19" s="101"/>
      <c r="J19" s="31"/>
      <c r="K19" s="31"/>
      <c r="L19" s="102"/>
      <c r="S19" s="31"/>
      <c r="T19" s="31"/>
      <c r="U19" s="31"/>
      <c r="V19" s="31"/>
      <c r="W19" s="31"/>
      <c r="X19" s="31"/>
      <c r="Y19" s="31"/>
      <c r="Z19" s="31"/>
      <c r="AA19" s="31"/>
      <c r="AB19" s="31"/>
      <c r="AC19" s="31"/>
      <c r="AD19" s="31"/>
      <c r="AE19" s="31"/>
    </row>
    <row r="20" spans="1:31" s="2" customFormat="1" ht="12" customHeight="1" x14ac:dyDescent="0.2">
      <c r="A20" s="31"/>
      <c r="B20" s="36"/>
      <c r="C20" s="31"/>
      <c r="D20" s="100" t="s">
        <v>31</v>
      </c>
      <c r="E20" s="31"/>
      <c r="F20" s="31"/>
      <c r="G20" s="31"/>
      <c r="H20" s="31"/>
      <c r="I20" s="104" t="s">
        <v>26</v>
      </c>
      <c r="J20" s="103" t="s">
        <v>32</v>
      </c>
      <c r="K20" s="31"/>
      <c r="L20" s="102"/>
      <c r="S20" s="31"/>
      <c r="T20" s="31"/>
      <c r="U20" s="31"/>
      <c r="V20" s="31"/>
      <c r="W20" s="31"/>
      <c r="X20" s="31"/>
      <c r="Y20" s="31"/>
      <c r="Z20" s="31"/>
      <c r="AA20" s="31"/>
      <c r="AB20" s="31"/>
      <c r="AC20" s="31"/>
      <c r="AD20" s="31"/>
      <c r="AE20" s="31"/>
    </row>
    <row r="21" spans="1:31" s="2" customFormat="1" ht="18" customHeight="1" x14ac:dyDescent="0.2">
      <c r="A21" s="31"/>
      <c r="B21" s="36"/>
      <c r="C21" s="31"/>
      <c r="D21" s="31"/>
      <c r="E21" s="103" t="s">
        <v>33</v>
      </c>
      <c r="F21" s="31"/>
      <c r="G21" s="31"/>
      <c r="H21" s="31"/>
      <c r="I21" s="104" t="s">
        <v>28</v>
      </c>
      <c r="J21" s="103" t="s">
        <v>19</v>
      </c>
      <c r="K21" s="31"/>
      <c r="L21" s="102"/>
      <c r="S21" s="31"/>
      <c r="T21" s="31"/>
      <c r="U21" s="31"/>
      <c r="V21" s="31"/>
      <c r="W21" s="31"/>
      <c r="X21" s="31"/>
      <c r="Y21" s="31"/>
      <c r="Z21" s="31"/>
      <c r="AA21" s="31"/>
      <c r="AB21" s="31"/>
      <c r="AC21" s="31"/>
      <c r="AD21" s="31"/>
      <c r="AE21" s="31"/>
    </row>
    <row r="22" spans="1:31" s="2" customFormat="1" ht="6.95" customHeight="1" x14ac:dyDescent="0.2">
      <c r="A22" s="31"/>
      <c r="B22" s="36"/>
      <c r="C22" s="31"/>
      <c r="D22" s="31"/>
      <c r="E22" s="31"/>
      <c r="F22" s="31"/>
      <c r="G22" s="31"/>
      <c r="H22" s="31"/>
      <c r="I22" s="101"/>
      <c r="J22" s="31"/>
      <c r="K22" s="31"/>
      <c r="L22" s="102"/>
      <c r="S22" s="31"/>
      <c r="T22" s="31"/>
      <c r="U22" s="31"/>
      <c r="V22" s="31"/>
      <c r="W22" s="31"/>
      <c r="X22" s="31"/>
      <c r="Y22" s="31"/>
      <c r="Z22" s="31"/>
      <c r="AA22" s="31"/>
      <c r="AB22" s="31"/>
      <c r="AC22" s="31"/>
      <c r="AD22" s="31"/>
      <c r="AE22" s="31"/>
    </row>
    <row r="23" spans="1:31" s="2" customFormat="1" ht="12" customHeight="1" x14ac:dyDescent="0.2">
      <c r="A23" s="31"/>
      <c r="B23" s="36"/>
      <c r="C23" s="31"/>
      <c r="D23" s="100" t="s">
        <v>35</v>
      </c>
      <c r="E23" s="31"/>
      <c r="F23" s="31"/>
      <c r="G23" s="31"/>
      <c r="H23" s="31"/>
      <c r="I23" s="104" t="s">
        <v>26</v>
      </c>
      <c r="J23" s="103" t="str">
        <f>IF('Rekapitulace stavby'!AN19="","",'Rekapitulace stavby'!AN19)</f>
        <v/>
      </c>
      <c r="K23" s="31"/>
      <c r="L23" s="102"/>
      <c r="S23" s="31"/>
      <c r="T23" s="31"/>
      <c r="U23" s="31"/>
      <c r="V23" s="31"/>
      <c r="W23" s="31"/>
      <c r="X23" s="31"/>
      <c r="Y23" s="31"/>
      <c r="Z23" s="31"/>
      <c r="AA23" s="31"/>
      <c r="AB23" s="31"/>
      <c r="AC23" s="31"/>
      <c r="AD23" s="31"/>
      <c r="AE23" s="31"/>
    </row>
    <row r="24" spans="1:31" s="2" customFormat="1" ht="18" customHeight="1" x14ac:dyDescent="0.2">
      <c r="A24" s="31"/>
      <c r="B24" s="36"/>
      <c r="C24" s="31"/>
      <c r="D24" s="31"/>
      <c r="E24" s="103" t="str">
        <f>IF('Rekapitulace stavby'!E20="","",'Rekapitulace stavby'!E20)</f>
        <v xml:space="preserve"> </v>
      </c>
      <c r="F24" s="31"/>
      <c r="G24" s="31"/>
      <c r="H24" s="31"/>
      <c r="I24" s="104" t="s">
        <v>28</v>
      </c>
      <c r="J24" s="103" t="str">
        <f>IF('Rekapitulace stavby'!AN20="","",'Rekapitulace stavby'!AN20)</f>
        <v/>
      </c>
      <c r="K24" s="31"/>
      <c r="L24" s="102"/>
      <c r="S24" s="31"/>
      <c r="T24" s="31"/>
      <c r="U24" s="31"/>
      <c r="V24" s="31"/>
      <c r="W24" s="31"/>
      <c r="X24" s="31"/>
      <c r="Y24" s="31"/>
      <c r="Z24" s="31"/>
      <c r="AA24" s="31"/>
      <c r="AB24" s="31"/>
      <c r="AC24" s="31"/>
      <c r="AD24" s="31"/>
      <c r="AE24" s="31"/>
    </row>
    <row r="25" spans="1:31" s="2" customFormat="1" ht="6.95" customHeight="1" x14ac:dyDescent="0.2">
      <c r="A25" s="31"/>
      <c r="B25" s="36"/>
      <c r="C25" s="31"/>
      <c r="D25" s="31"/>
      <c r="E25" s="31"/>
      <c r="F25" s="31"/>
      <c r="G25" s="31"/>
      <c r="H25" s="31"/>
      <c r="I25" s="101"/>
      <c r="J25" s="31"/>
      <c r="K25" s="31"/>
      <c r="L25" s="102"/>
      <c r="S25" s="31"/>
      <c r="T25" s="31"/>
      <c r="U25" s="31"/>
      <c r="V25" s="31"/>
      <c r="W25" s="31"/>
      <c r="X25" s="31"/>
      <c r="Y25" s="31"/>
      <c r="Z25" s="31"/>
      <c r="AA25" s="31"/>
      <c r="AB25" s="31"/>
      <c r="AC25" s="31"/>
      <c r="AD25" s="31"/>
      <c r="AE25" s="31"/>
    </row>
    <row r="26" spans="1:31" s="2" customFormat="1" ht="12" customHeight="1" x14ac:dyDescent="0.2">
      <c r="A26" s="31"/>
      <c r="B26" s="36"/>
      <c r="C26" s="31"/>
      <c r="D26" s="100" t="s">
        <v>36</v>
      </c>
      <c r="E26" s="31"/>
      <c r="F26" s="31"/>
      <c r="G26" s="31"/>
      <c r="H26" s="31"/>
      <c r="I26" s="101"/>
      <c r="J26" s="31"/>
      <c r="K26" s="31"/>
      <c r="L26" s="102"/>
      <c r="S26" s="31"/>
      <c r="T26" s="31"/>
      <c r="U26" s="31"/>
      <c r="V26" s="31"/>
      <c r="W26" s="31"/>
      <c r="X26" s="31"/>
      <c r="Y26" s="31"/>
      <c r="Z26" s="31"/>
      <c r="AA26" s="31"/>
      <c r="AB26" s="31"/>
      <c r="AC26" s="31"/>
      <c r="AD26" s="31"/>
      <c r="AE26" s="31"/>
    </row>
    <row r="27" spans="1:31" s="8" customFormat="1" ht="16.5" customHeight="1" x14ac:dyDescent="0.2">
      <c r="A27" s="109"/>
      <c r="B27" s="110"/>
      <c r="C27" s="109"/>
      <c r="D27" s="109"/>
      <c r="E27" s="265" t="s">
        <v>19</v>
      </c>
      <c r="F27" s="265"/>
      <c r="G27" s="265"/>
      <c r="H27" s="265"/>
      <c r="I27" s="111"/>
      <c r="J27" s="109"/>
      <c r="K27" s="109"/>
      <c r="L27" s="112"/>
      <c r="S27" s="109"/>
      <c r="T27" s="109"/>
      <c r="U27" s="109"/>
      <c r="V27" s="109"/>
      <c r="W27" s="109"/>
      <c r="X27" s="109"/>
      <c r="Y27" s="109"/>
      <c r="Z27" s="109"/>
      <c r="AA27" s="109"/>
      <c r="AB27" s="109"/>
      <c r="AC27" s="109"/>
      <c r="AD27" s="109"/>
      <c r="AE27" s="109"/>
    </row>
    <row r="28" spans="1:31" s="2" customFormat="1" ht="6.95" customHeight="1" x14ac:dyDescent="0.2">
      <c r="A28" s="31"/>
      <c r="B28" s="36"/>
      <c r="C28" s="31"/>
      <c r="D28" s="31"/>
      <c r="E28" s="31"/>
      <c r="F28" s="31"/>
      <c r="G28" s="31"/>
      <c r="H28" s="31"/>
      <c r="I28" s="101"/>
      <c r="J28" s="31"/>
      <c r="K28" s="31"/>
      <c r="L28" s="102"/>
      <c r="S28" s="31"/>
      <c r="T28" s="31"/>
      <c r="U28" s="31"/>
      <c r="V28" s="31"/>
      <c r="W28" s="31"/>
      <c r="X28" s="31"/>
      <c r="Y28" s="31"/>
      <c r="Z28" s="31"/>
      <c r="AA28" s="31"/>
      <c r="AB28" s="31"/>
      <c r="AC28" s="31"/>
      <c r="AD28" s="31"/>
      <c r="AE28" s="31"/>
    </row>
    <row r="29" spans="1:31" s="2" customFormat="1" ht="6.95" customHeight="1" x14ac:dyDescent="0.2">
      <c r="A29" s="31"/>
      <c r="B29" s="36"/>
      <c r="C29" s="31"/>
      <c r="D29" s="113"/>
      <c r="E29" s="113"/>
      <c r="F29" s="113"/>
      <c r="G29" s="113"/>
      <c r="H29" s="113"/>
      <c r="I29" s="114"/>
      <c r="J29" s="113"/>
      <c r="K29" s="113"/>
      <c r="L29" s="102"/>
      <c r="S29" s="31"/>
      <c r="T29" s="31"/>
      <c r="U29" s="31"/>
      <c r="V29" s="31"/>
      <c r="W29" s="31"/>
      <c r="X29" s="31"/>
      <c r="Y29" s="31"/>
      <c r="Z29" s="31"/>
      <c r="AA29" s="31"/>
      <c r="AB29" s="31"/>
      <c r="AC29" s="31"/>
      <c r="AD29" s="31"/>
      <c r="AE29" s="31"/>
    </row>
    <row r="30" spans="1:31" s="2" customFormat="1" ht="25.35" customHeight="1" x14ac:dyDescent="0.2">
      <c r="A30" s="31"/>
      <c r="B30" s="36"/>
      <c r="C30" s="31"/>
      <c r="D30" s="115" t="s">
        <v>38</v>
      </c>
      <c r="E30" s="31"/>
      <c r="F30" s="31"/>
      <c r="G30" s="31"/>
      <c r="H30" s="31"/>
      <c r="I30" s="101"/>
      <c r="J30" s="116">
        <f>ROUND(J85, 2)</f>
        <v>0</v>
      </c>
      <c r="K30" s="31"/>
      <c r="L30" s="102"/>
      <c r="S30" s="31"/>
      <c r="T30" s="31"/>
      <c r="U30" s="31"/>
      <c r="V30" s="31"/>
      <c r="W30" s="31"/>
      <c r="X30" s="31"/>
      <c r="Y30" s="31"/>
      <c r="Z30" s="31"/>
      <c r="AA30" s="31"/>
      <c r="AB30" s="31"/>
      <c r="AC30" s="31"/>
      <c r="AD30" s="31"/>
      <c r="AE30" s="31"/>
    </row>
    <row r="31" spans="1:31" s="2" customFormat="1" ht="6.95" customHeight="1" x14ac:dyDescent="0.2">
      <c r="A31" s="31"/>
      <c r="B31" s="36"/>
      <c r="C31" s="31"/>
      <c r="D31" s="113"/>
      <c r="E31" s="113"/>
      <c r="F31" s="113"/>
      <c r="G31" s="113"/>
      <c r="H31" s="113"/>
      <c r="I31" s="114"/>
      <c r="J31" s="113"/>
      <c r="K31" s="113"/>
      <c r="L31" s="102"/>
      <c r="S31" s="31"/>
      <c r="T31" s="31"/>
      <c r="U31" s="31"/>
      <c r="V31" s="31"/>
      <c r="W31" s="31"/>
      <c r="X31" s="31"/>
      <c r="Y31" s="31"/>
      <c r="Z31" s="31"/>
      <c r="AA31" s="31"/>
      <c r="AB31" s="31"/>
      <c r="AC31" s="31"/>
      <c r="AD31" s="31"/>
      <c r="AE31" s="31"/>
    </row>
    <row r="32" spans="1:31" s="2" customFormat="1" ht="14.45" customHeight="1" x14ac:dyDescent="0.2">
      <c r="A32" s="31"/>
      <c r="B32" s="36"/>
      <c r="C32" s="31"/>
      <c r="D32" s="31"/>
      <c r="E32" s="31"/>
      <c r="F32" s="117" t="s">
        <v>40</v>
      </c>
      <c r="G32" s="31"/>
      <c r="H32" s="31"/>
      <c r="I32" s="118" t="s">
        <v>39</v>
      </c>
      <c r="J32" s="117" t="s">
        <v>41</v>
      </c>
      <c r="K32" s="31"/>
      <c r="L32" s="102"/>
      <c r="S32" s="31"/>
      <c r="T32" s="31"/>
      <c r="U32" s="31"/>
      <c r="V32" s="31"/>
      <c r="W32" s="31"/>
      <c r="X32" s="31"/>
      <c r="Y32" s="31"/>
      <c r="Z32" s="31"/>
      <c r="AA32" s="31"/>
      <c r="AB32" s="31"/>
      <c r="AC32" s="31"/>
      <c r="AD32" s="31"/>
      <c r="AE32" s="31"/>
    </row>
    <row r="33" spans="1:31" s="2" customFormat="1" ht="14.45" customHeight="1" x14ac:dyDescent="0.2">
      <c r="A33" s="31"/>
      <c r="B33" s="36"/>
      <c r="C33" s="31"/>
      <c r="D33" s="119" t="s">
        <v>42</v>
      </c>
      <c r="E33" s="100" t="s">
        <v>43</v>
      </c>
      <c r="F33" s="120">
        <f>ROUND((SUM(BE85:BE165)),  2)</f>
        <v>0</v>
      </c>
      <c r="G33" s="31"/>
      <c r="H33" s="31"/>
      <c r="I33" s="121">
        <v>0.21</v>
      </c>
      <c r="J33" s="120">
        <f>ROUND(((SUM(BE85:BE165))*I33),  2)</f>
        <v>0</v>
      </c>
      <c r="K33" s="31"/>
      <c r="L33" s="102"/>
      <c r="S33" s="31"/>
      <c r="T33" s="31"/>
      <c r="U33" s="31"/>
      <c r="V33" s="31"/>
      <c r="W33" s="31"/>
      <c r="X33" s="31"/>
      <c r="Y33" s="31"/>
      <c r="Z33" s="31"/>
      <c r="AA33" s="31"/>
      <c r="AB33" s="31"/>
      <c r="AC33" s="31"/>
      <c r="AD33" s="31"/>
      <c r="AE33" s="31"/>
    </row>
    <row r="34" spans="1:31" s="2" customFormat="1" ht="14.45" customHeight="1" x14ac:dyDescent="0.2">
      <c r="A34" s="31"/>
      <c r="B34" s="36"/>
      <c r="C34" s="31"/>
      <c r="D34" s="31"/>
      <c r="E34" s="100" t="s">
        <v>44</v>
      </c>
      <c r="F34" s="120">
        <f>ROUND((SUM(BF85:BF165)),  2)</f>
        <v>0</v>
      </c>
      <c r="G34" s="31"/>
      <c r="H34" s="31"/>
      <c r="I34" s="121">
        <v>0.15</v>
      </c>
      <c r="J34" s="120">
        <f>ROUND(((SUM(BF85:BF165))*I34),  2)</f>
        <v>0</v>
      </c>
      <c r="K34" s="31"/>
      <c r="L34" s="102"/>
      <c r="S34" s="31"/>
      <c r="T34" s="31"/>
      <c r="U34" s="31"/>
      <c r="V34" s="31"/>
      <c r="W34" s="31"/>
      <c r="X34" s="31"/>
      <c r="Y34" s="31"/>
      <c r="Z34" s="31"/>
      <c r="AA34" s="31"/>
      <c r="AB34" s="31"/>
      <c r="AC34" s="31"/>
      <c r="AD34" s="31"/>
      <c r="AE34" s="31"/>
    </row>
    <row r="35" spans="1:31" s="2" customFormat="1" ht="14.45" hidden="1" customHeight="1" x14ac:dyDescent="0.2">
      <c r="A35" s="31"/>
      <c r="B35" s="36"/>
      <c r="C35" s="31"/>
      <c r="D35" s="31"/>
      <c r="E35" s="100" t="s">
        <v>45</v>
      </c>
      <c r="F35" s="120">
        <f>ROUND((SUM(BG85:BG165)),  2)</f>
        <v>0</v>
      </c>
      <c r="G35" s="31"/>
      <c r="H35" s="31"/>
      <c r="I35" s="121">
        <v>0.21</v>
      </c>
      <c r="J35" s="120">
        <f>0</f>
        <v>0</v>
      </c>
      <c r="K35" s="31"/>
      <c r="L35" s="102"/>
      <c r="S35" s="31"/>
      <c r="T35" s="31"/>
      <c r="U35" s="31"/>
      <c r="V35" s="31"/>
      <c r="W35" s="31"/>
      <c r="X35" s="31"/>
      <c r="Y35" s="31"/>
      <c r="Z35" s="31"/>
      <c r="AA35" s="31"/>
      <c r="AB35" s="31"/>
      <c r="AC35" s="31"/>
      <c r="AD35" s="31"/>
      <c r="AE35" s="31"/>
    </row>
    <row r="36" spans="1:31" s="2" customFormat="1" ht="14.45" hidden="1" customHeight="1" x14ac:dyDescent="0.2">
      <c r="A36" s="31"/>
      <c r="B36" s="36"/>
      <c r="C36" s="31"/>
      <c r="D36" s="31"/>
      <c r="E36" s="100" t="s">
        <v>46</v>
      </c>
      <c r="F36" s="120">
        <f>ROUND((SUM(BH85:BH165)),  2)</f>
        <v>0</v>
      </c>
      <c r="G36" s="31"/>
      <c r="H36" s="31"/>
      <c r="I36" s="121">
        <v>0.15</v>
      </c>
      <c r="J36" s="120">
        <f>0</f>
        <v>0</v>
      </c>
      <c r="K36" s="31"/>
      <c r="L36" s="102"/>
      <c r="S36" s="31"/>
      <c r="T36" s="31"/>
      <c r="U36" s="31"/>
      <c r="V36" s="31"/>
      <c r="W36" s="31"/>
      <c r="X36" s="31"/>
      <c r="Y36" s="31"/>
      <c r="Z36" s="31"/>
      <c r="AA36" s="31"/>
      <c r="AB36" s="31"/>
      <c r="AC36" s="31"/>
      <c r="AD36" s="31"/>
      <c r="AE36" s="31"/>
    </row>
    <row r="37" spans="1:31" s="2" customFormat="1" ht="14.45" hidden="1" customHeight="1" x14ac:dyDescent="0.2">
      <c r="A37" s="31"/>
      <c r="B37" s="36"/>
      <c r="C37" s="31"/>
      <c r="D37" s="31"/>
      <c r="E37" s="100" t="s">
        <v>47</v>
      </c>
      <c r="F37" s="120">
        <f>ROUND((SUM(BI85:BI165)),  2)</f>
        <v>0</v>
      </c>
      <c r="G37" s="31"/>
      <c r="H37" s="31"/>
      <c r="I37" s="121">
        <v>0</v>
      </c>
      <c r="J37" s="120">
        <f>0</f>
        <v>0</v>
      </c>
      <c r="K37" s="31"/>
      <c r="L37" s="102"/>
      <c r="S37" s="31"/>
      <c r="T37" s="31"/>
      <c r="U37" s="31"/>
      <c r="V37" s="31"/>
      <c r="W37" s="31"/>
      <c r="X37" s="31"/>
      <c r="Y37" s="31"/>
      <c r="Z37" s="31"/>
      <c r="AA37" s="31"/>
      <c r="AB37" s="31"/>
      <c r="AC37" s="31"/>
      <c r="AD37" s="31"/>
      <c r="AE37" s="31"/>
    </row>
    <row r="38" spans="1:31" s="2" customFormat="1" ht="6.95" customHeight="1" x14ac:dyDescent="0.2">
      <c r="A38" s="31"/>
      <c r="B38" s="36"/>
      <c r="C38" s="31"/>
      <c r="D38" s="31"/>
      <c r="E38" s="31"/>
      <c r="F38" s="31"/>
      <c r="G38" s="31"/>
      <c r="H38" s="31"/>
      <c r="I38" s="101"/>
      <c r="J38" s="31"/>
      <c r="K38" s="31"/>
      <c r="L38" s="102"/>
      <c r="S38" s="31"/>
      <c r="T38" s="31"/>
      <c r="U38" s="31"/>
      <c r="V38" s="31"/>
      <c r="W38" s="31"/>
      <c r="X38" s="31"/>
      <c r="Y38" s="31"/>
      <c r="Z38" s="31"/>
      <c r="AA38" s="31"/>
      <c r="AB38" s="31"/>
      <c r="AC38" s="31"/>
      <c r="AD38" s="31"/>
      <c r="AE38" s="31"/>
    </row>
    <row r="39" spans="1:31" s="2" customFormat="1" ht="25.35" customHeight="1" x14ac:dyDescent="0.2">
      <c r="A39" s="31"/>
      <c r="B39" s="36"/>
      <c r="C39" s="122"/>
      <c r="D39" s="123" t="s">
        <v>48</v>
      </c>
      <c r="E39" s="124"/>
      <c r="F39" s="124"/>
      <c r="G39" s="125" t="s">
        <v>49</v>
      </c>
      <c r="H39" s="126" t="s">
        <v>50</v>
      </c>
      <c r="I39" s="127"/>
      <c r="J39" s="128">
        <f>SUM(J30:J37)</f>
        <v>0</v>
      </c>
      <c r="K39" s="129"/>
      <c r="L39" s="102"/>
      <c r="S39" s="31"/>
      <c r="T39" s="31"/>
      <c r="U39" s="31"/>
      <c r="V39" s="31"/>
      <c r="W39" s="31"/>
      <c r="X39" s="31"/>
      <c r="Y39" s="31"/>
      <c r="Z39" s="31"/>
      <c r="AA39" s="31"/>
      <c r="AB39" s="31"/>
      <c r="AC39" s="31"/>
      <c r="AD39" s="31"/>
      <c r="AE39" s="31"/>
    </row>
    <row r="40" spans="1:31" s="2" customFormat="1" ht="14.45" customHeight="1" x14ac:dyDescent="0.2">
      <c r="A40" s="31"/>
      <c r="B40" s="130"/>
      <c r="C40" s="131"/>
      <c r="D40" s="131"/>
      <c r="E40" s="131"/>
      <c r="F40" s="131"/>
      <c r="G40" s="131"/>
      <c r="H40" s="131"/>
      <c r="I40" s="132"/>
      <c r="J40" s="131"/>
      <c r="K40" s="131"/>
      <c r="L40" s="102"/>
      <c r="S40" s="31"/>
      <c r="T40" s="31"/>
      <c r="U40" s="31"/>
      <c r="V40" s="31"/>
      <c r="W40" s="31"/>
      <c r="X40" s="31"/>
      <c r="Y40" s="31"/>
      <c r="Z40" s="31"/>
      <c r="AA40" s="31"/>
      <c r="AB40" s="31"/>
      <c r="AC40" s="31"/>
      <c r="AD40" s="31"/>
      <c r="AE40" s="31"/>
    </row>
    <row r="44" spans="1:31" s="2" customFormat="1" ht="6.95" customHeight="1" x14ac:dyDescent="0.2">
      <c r="A44" s="31"/>
      <c r="B44" s="133"/>
      <c r="C44" s="134"/>
      <c r="D44" s="134"/>
      <c r="E44" s="134"/>
      <c r="F44" s="134"/>
      <c r="G44" s="134"/>
      <c r="H44" s="134"/>
      <c r="I44" s="135"/>
      <c r="J44" s="134"/>
      <c r="K44" s="134"/>
      <c r="L44" s="102"/>
      <c r="S44" s="31"/>
      <c r="T44" s="31"/>
      <c r="U44" s="31"/>
      <c r="V44" s="31"/>
      <c r="W44" s="31"/>
      <c r="X44" s="31"/>
      <c r="Y44" s="31"/>
      <c r="Z44" s="31"/>
      <c r="AA44" s="31"/>
      <c r="AB44" s="31"/>
      <c r="AC44" s="31"/>
      <c r="AD44" s="31"/>
      <c r="AE44" s="31"/>
    </row>
    <row r="45" spans="1:31" s="2" customFormat="1" ht="24.95" customHeight="1" x14ac:dyDescent="0.2">
      <c r="A45" s="31"/>
      <c r="B45" s="32"/>
      <c r="C45" s="20" t="s">
        <v>92</v>
      </c>
      <c r="D45" s="33"/>
      <c r="E45" s="33"/>
      <c r="F45" s="33"/>
      <c r="G45" s="33"/>
      <c r="H45" s="33"/>
      <c r="I45" s="101"/>
      <c r="J45" s="33"/>
      <c r="K45" s="33"/>
      <c r="L45" s="102"/>
      <c r="S45" s="31"/>
      <c r="T45" s="31"/>
      <c r="U45" s="31"/>
      <c r="V45" s="31"/>
      <c r="W45" s="31"/>
      <c r="X45" s="31"/>
      <c r="Y45" s="31"/>
      <c r="Z45" s="31"/>
      <c r="AA45" s="31"/>
      <c r="AB45" s="31"/>
      <c r="AC45" s="31"/>
      <c r="AD45" s="31"/>
      <c r="AE45" s="31"/>
    </row>
    <row r="46" spans="1:31" s="2" customFormat="1" ht="6.95" customHeight="1" x14ac:dyDescent="0.2">
      <c r="A46" s="31"/>
      <c r="B46" s="32"/>
      <c r="C46" s="33"/>
      <c r="D46" s="33"/>
      <c r="E46" s="33"/>
      <c r="F46" s="33"/>
      <c r="G46" s="33"/>
      <c r="H46" s="33"/>
      <c r="I46" s="101"/>
      <c r="J46" s="33"/>
      <c r="K46" s="33"/>
      <c r="L46" s="102"/>
      <c r="S46" s="31"/>
      <c r="T46" s="31"/>
      <c r="U46" s="31"/>
      <c r="V46" s="31"/>
      <c r="W46" s="31"/>
      <c r="X46" s="31"/>
      <c r="Y46" s="31"/>
      <c r="Z46" s="31"/>
      <c r="AA46" s="31"/>
      <c r="AB46" s="31"/>
      <c r="AC46" s="31"/>
      <c r="AD46" s="31"/>
      <c r="AE46" s="31"/>
    </row>
    <row r="47" spans="1:31" s="2" customFormat="1" ht="12" customHeight="1" x14ac:dyDescent="0.2">
      <c r="A47" s="31"/>
      <c r="B47" s="32"/>
      <c r="C47" s="26" t="s">
        <v>16</v>
      </c>
      <c r="D47" s="33"/>
      <c r="E47" s="33"/>
      <c r="F47" s="33"/>
      <c r="G47" s="33"/>
      <c r="H47" s="33"/>
      <c r="I47" s="101"/>
      <c r="J47" s="33"/>
      <c r="K47" s="33"/>
      <c r="L47" s="102"/>
      <c r="S47" s="31"/>
      <c r="T47" s="31"/>
      <c r="U47" s="31"/>
      <c r="V47" s="31"/>
      <c r="W47" s="31"/>
      <c r="X47" s="31"/>
      <c r="Y47" s="31"/>
      <c r="Z47" s="31"/>
      <c r="AA47" s="31"/>
      <c r="AB47" s="31"/>
      <c r="AC47" s="31"/>
      <c r="AD47" s="31"/>
      <c r="AE47" s="31"/>
    </row>
    <row r="48" spans="1:31" s="2" customFormat="1" ht="16.5" customHeight="1" x14ac:dyDescent="0.2">
      <c r="A48" s="31"/>
      <c r="B48" s="32"/>
      <c r="C48" s="33"/>
      <c r="D48" s="33"/>
      <c r="E48" s="257" t="str">
        <f>E7</f>
        <v>SO02 Sportovní hala</v>
      </c>
      <c r="F48" s="258"/>
      <c r="G48" s="258"/>
      <c r="H48" s="258"/>
      <c r="I48" s="101"/>
      <c r="J48" s="33"/>
      <c r="K48" s="33"/>
      <c r="L48" s="102"/>
      <c r="S48" s="31"/>
      <c r="T48" s="31"/>
      <c r="U48" s="31"/>
      <c r="V48" s="31"/>
      <c r="W48" s="31"/>
      <c r="X48" s="31"/>
      <c r="Y48" s="31"/>
      <c r="Z48" s="31"/>
      <c r="AA48" s="31"/>
      <c r="AB48" s="31"/>
      <c r="AC48" s="31"/>
      <c r="AD48" s="31"/>
      <c r="AE48" s="31"/>
    </row>
    <row r="49" spans="1:47" s="2" customFormat="1" ht="12" customHeight="1" x14ac:dyDescent="0.2">
      <c r="A49" s="31"/>
      <c r="B49" s="32"/>
      <c r="C49" s="26" t="s">
        <v>85</v>
      </c>
      <c r="D49" s="33"/>
      <c r="E49" s="33"/>
      <c r="F49" s="33"/>
      <c r="G49" s="33"/>
      <c r="H49" s="33"/>
      <c r="I49" s="101"/>
      <c r="J49" s="33"/>
      <c r="K49" s="33"/>
      <c r="L49" s="102"/>
      <c r="S49" s="31"/>
      <c r="T49" s="31"/>
      <c r="U49" s="31"/>
      <c r="V49" s="31"/>
      <c r="W49" s="31"/>
      <c r="X49" s="31"/>
      <c r="Y49" s="31"/>
      <c r="Z49" s="31"/>
      <c r="AA49" s="31"/>
      <c r="AB49" s="31"/>
      <c r="AC49" s="31"/>
      <c r="AD49" s="31"/>
      <c r="AE49" s="31"/>
    </row>
    <row r="50" spans="1:47" s="2" customFormat="1" ht="16.5" customHeight="1" x14ac:dyDescent="0.2">
      <c r="A50" s="31"/>
      <c r="B50" s="32"/>
      <c r="C50" s="33"/>
      <c r="D50" s="33"/>
      <c r="E50" s="226" t="str">
        <f>E9</f>
        <v>D.1.4.8 - Měření a regulace</v>
      </c>
      <c r="F50" s="256"/>
      <c r="G50" s="256"/>
      <c r="H50" s="256"/>
      <c r="I50" s="101"/>
      <c r="J50" s="33"/>
      <c r="K50" s="33"/>
      <c r="L50" s="102"/>
      <c r="S50" s="31"/>
      <c r="T50" s="31"/>
      <c r="U50" s="31"/>
      <c r="V50" s="31"/>
      <c r="W50" s="31"/>
      <c r="X50" s="31"/>
      <c r="Y50" s="31"/>
      <c r="Z50" s="31"/>
      <c r="AA50" s="31"/>
      <c r="AB50" s="31"/>
      <c r="AC50" s="31"/>
      <c r="AD50" s="31"/>
      <c r="AE50" s="31"/>
    </row>
    <row r="51" spans="1:47" s="2" customFormat="1" ht="6.95" customHeight="1" x14ac:dyDescent="0.2">
      <c r="A51" s="31"/>
      <c r="B51" s="32"/>
      <c r="C51" s="33"/>
      <c r="D51" s="33"/>
      <c r="E51" s="33"/>
      <c r="F51" s="33"/>
      <c r="G51" s="33"/>
      <c r="H51" s="33"/>
      <c r="I51" s="101"/>
      <c r="J51" s="33"/>
      <c r="K51" s="33"/>
      <c r="L51" s="102"/>
      <c r="S51" s="31"/>
      <c r="T51" s="31"/>
      <c r="U51" s="31"/>
      <c r="V51" s="31"/>
      <c r="W51" s="31"/>
      <c r="X51" s="31"/>
      <c r="Y51" s="31"/>
      <c r="Z51" s="31"/>
      <c r="AA51" s="31"/>
      <c r="AB51" s="31"/>
      <c r="AC51" s="31"/>
      <c r="AD51" s="31"/>
      <c r="AE51" s="31"/>
    </row>
    <row r="52" spans="1:47" s="2" customFormat="1" ht="12" customHeight="1" x14ac:dyDescent="0.2">
      <c r="A52" s="31"/>
      <c r="B52" s="32"/>
      <c r="C52" s="26" t="s">
        <v>21</v>
      </c>
      <c r="D52" s="33"/>
      <c r="E52" s="33"/>
      <c r="F52" s="24" t="str">
        <f>F12</f>
        <v xml:space="preserve"> </v>
      </c>
      <c r="G52" s="33"/>
      <c r="H52" s="33"/>
      <c r="I52" s="104" t="s">
        <v>23</v>
      </c>
      <c r="J52" s="56" t="str">
        <f>IF(J12="","",J12)</f>
        <v>21. 2. 2020</v>
      </c>
      <c r="K52" s="33"/>
      <c r="L52" s="102"/>
      <c r="S52" s="31"/>
      <c r="T52" s="31"/>
      <c r="U52" s="31"/>
      <c r="V52" s="31"/>
      <c r="W52" s="31"/>
      <c r="X52" s="31"/>
      <c r="Y52" s="31"/>
      <c r="Z52" s="31"/>
      <c r="AA52" s="31"/>
      <c r="AB52" s="31"/>
      <c r="AC52" s="31"/>
      <c r="AD52" s="31"/>
      <c r="AE52" s="31"/>
    </row>
    <row r="53" spans="1:47" s="2" customFormat="1" ht="6.95" customHeight="1" x14ac:dyDescent="0.2">
      <c r="A53" s="31"/>
      <c r="B53" s="32"/>
      <c r="C53" s="33"/>
      <c r="D53" s="33"/>
      <c r="E53" s="33"/>
      <c r="F53" s="33"/>
      <c r="G53" s="33"/>
      <c r="H53" s="33"/>
      <c r="I53" s="101"/>
      <c r="J53" s="33"/>
      <c r="K53" s="33"/>
      <c r="L53" s="102"/>
      <c r="S53" s="31"/>
      <c r="T53" s="31"/>
      <c r="U53" s="31"/>
      <c r="V53" s="31"/>
      <c r="W53" s="31"/>
      <c r="X53" s="31"/>
      <c r="Y53" s="31"/>
      <c r="Z53" s="31"/>
      <c r="AA53" s="31"/>
      <c r="AB53" s="31"/>
      <c r="AC53" s="31"/>
      <c r="AD53" s="31"/>
      <c r="AE53" s="31"/>
    </row>
    <row r="54" spans="1:47" s="2" customFormat="1" ht="15.2" customHeight="1" x14ac:dyDescent="0.2">
      <c r="A54" s="31"/>
      <c r="B54" s="32"/>
      <c r="C54" s="26" t="s">
        <v>25</v>
      </c>
      <c r="D54" s="33"/>
      <c r="E54" s="33"/>
      <c r="F54" s="24" t="str">
        <f>E15</f>
        <v>Statutární město Ostrava, městský obvod Slezská Os</v>
      </c>
      <c r="G54" s="33"/>
      <c r="H54" s="33"/>
      <c r="I54" s="104" t="s">
        <v>31</v>
      </c>
      <c r="J54" s="29" t="str">
        <f>E21</f>
        <v>Arnošt Göbel</v>
      </c>
      <c r="K54" s="33"/>
      <c r="L54" s="102"/>
      <c r="S54" s="31"/>
      <c r="T54" s="31"/>
      <c r="U54" s="31"/>
      <c r="V54" s="31"/>
      <c r="W54" s="31"/>
      <c r="X54" s="31"/>
      <c r="Y54" s="31"/>
      <c r="Z54" s="31"/>
      <c r="AA54" s="31"/>
      <c r="AB54" s="31"/>
      <c r="AC54" s="31"/>
      <c r="AD54" s="31"/>
      <c r="AE54" s="31"/>
    </row>
    <row r="55" spans="1:47" s="2" customFormat="1" ht="15.2" customHeight="1" x14ac:dyDescent="0.2">
      <c r="A55" s="31"/>
      <c r="B55" s="32"/>
      <c r="C55" s="26" t="s">
        <v>29</v>
      </c>
      <c r="D55" s="33"/>
      <c r="E55" s="33"/>
      <c r="F55" s="24" t="str">
        <f>IF(E18="","",E18)</f>
        <v>Vyplň údaj</v>
      </c>
      <c r="G55" s="33"/>
      <c r="H55" s="33"/>
      <c r="I55" s="104" t="s">
        <v>35</v>
      </c>
      <c r="J55" s="29" t="str">
        <f>E24</f>
        <v xml:space="preserve"> </v>
      </c>
      <c r="K55" s="33"/>
      <c r="L55" s="102"/>
      <c r="S55" s="31"/>
      <c r="T55" s="31"/>
      <c r="U55" s="31"/>
      <c r="V55" s="31"/>
      <c r="W55" s="31"/>
      <c r="X55" s="31"/>
      <c r="Y55" s="31"/>
      <c r="Z55" s="31"/>
      <c r="AA55" s="31"/>
      <c r="AB55" s="31"/>
      <c r="AC55" s="31"/>
      <c r="AD55" s="31"/>
      <c r="AE55" s="31"/>
    </row>
    <row r="56" spans="1:47" s="2" customFormat="1" ht="10.35" customHeight="1" x14ac:dyDescent="0.2">
      <c r="A56" s="31"/>
      <c r="B56" s="32"/>
      <c r="C56" s="33"/>
      <c r="D56" s="33"/>
      <c r="E56" s="33"/>
      <c r="F56" s="33"/>
      <c r="G56" s="33"/>
      <c r="H56" s="33"/>
      <c r="I56" s="101"/>
      <c r="J56" s="33"/>
      <c r="K56" s="33"/>
      <c r="L56" s="102"/>
      <c r="S56" s="31"/>
      <c r="T56" s="31"/>
      <c r="U56" s="31"/>
      <c r="V56" s="31"/>
      <c r="W56" s="31"/>
      <c r="X56" s="31"/>
      <c r="Y56" s="31"/>
      <c r="Z56" s="31"/>
      <c r="AA56" s="31"/>
      <c r="AB56" s="31"/>
      <c r="AC56" s="31"/>
      <c r="AD56" s="31"/>
      <c r="AE56" s="31"/>
    </row>
    <row r="57" spans="1:47" s="2" customFormat="1" ht="29.25" customHeight="1" x14ac:dyDescent="0.2">
      <c r="A57" s="31"/>
      <c r="B57" s="32"/>
      <c r="C57" s="136" t="s">
        <v>93</v>
      </c>
      <c r="D57" s="137"/>
      <c r="E57" s="137"/>
      <c r="F57" s="137"/>
      <c r="G57" s="137"/>
      <c r="H57" s="137"/>
      <c r="I57" s="138"/>
      <c r="J57" s="139" t="s">
        <v>94</v>
      </c>
      <c r="K57" s="137"/>
      <c r="L57" s="102"/>
      <c r="S57" s="31"/>
      <c r="T57" s="31"/>
      <c r="U57" s="31"/>
      <c r="V57" s="31"/>
      <c r="W57" s="31"/>
      <c r="X57" s="31"/>
      <c r="Y57" s="31"/>
      <c r="Z57" s="31"/>
      <c r="AA57" s="31"/>
      <c r="AB57" s="31"/>
      <c r="AC57" s="31"/>
      <c r="AD57" s="31"/>
      <c r="AE57" s="31"/>
    </row>
    <row r="58" spans="1:47" s="2" customFormat="1" ht="10.35" customHeight="1" x14ac:dyDescent="0.2">
      <c r="A58" s="31"/>
      <c r="B58" s="32"/>
      <c r="C58" s="33"/>
      <c r="D58" s="33"/>
      <c r="E58" s="33"/>
      <c r="F58" s="33"/>
      <c r="G58" s="33"/>
      <c r="H58" s="33"/>
      <c r="I58" s="101"/>
      <c r="J58" s="33"/>
      <c r="K58" s="33"/>
      <c r="L58" s="102"/>
      <c r="S58" s="31"/>
      <c r="T58" s="31"/>
      <c r="U58" s="31"/>
      <c r="V58" s="31"/>
      <c r="W58" s="31"/>
      <c r="X58" s="31"/>
      <c r="Y58" s="31"/>
      <c r="Z58" s="31"/>
      <c r="AA58" s="31"/>
      <c r="AB58" s="31"/>
      <c r="AC58" s="31"/>
      <c r="AD58" s="31"/>
      <c r="AE58" s="31"/>
    </row>
    <row r="59" spans="1:47" s="2" customFormat="1" ht="22.9" customHeight="1" x14ac:dyDescent="0.2">
      <c r="A59" s="31"/>
      <c r="B59" s="32"/>
      <c r="C59" s="140" t="s">
        <v>70</v>
      </c>
      <c r="D59" s="33"/>
      <c r="E59" s="33"/>
      <c r="F59" s="33"/>
      <c r="G59" s="33"/>
      <c r="H59" s="33"/>
      <c r="I59" s="101"/>
      <c r="J59" s="74">
        <f>J85</f>
        <v>0</v>
      </c>
      <c r="K59" s="33"/>
      <c r="L59" s="102"/>
      <c r="S59" s="31"/>
      <c r="T59" s="31"/>
      <c r="U59" s="31"/>
      <c r="V59" s="31"/>
      <c r="W59" s="31"/>
      <c r="X59" s="31"/>
      <c r="Y59" s="31"/>
      <c r="Z59" s="31"/>
      <c r="AA59" s="31"/>
      <c r="AB59" s="31"/>
      <c r="AC59" s="31"/>
      <c r="AD59" s="31"/>
      <c r="AE59" s="31"/>
      <c r="AU59" s="14" t="s">
        <v>95</v>
      </c>
    </row>
    <row r="60" spans="1:47" s="9" customFormat="1" ht="24.95" customHeight="1" x14ac:dyDescent="0.2">
      <c r="B60" s="141"/>
      <c r="C60" s="142"/>
      <c r="D60" s="143" t="s">
        <v>96</v>
      </c>
      <c r="E60" s="144"/>
      <c r="F60" s="144"/>
      <c r="G60" s="144"/>
      <c r="H60" s="144"/>
      <c r="I60" s="145"/>
      <c r="J60" s="146">
        <f>J86</f>
        <v>0</v>
      </c>
      <c r="K60" s="142"/>
      <c r="L60" s="147"/>
    </row>
    <row r="61" spans="1:47" s="10" customFormat="1" ht="19.899999999999999" customHeight="1" x14ac:dyDescent="0.2">
      <c r="B61" s="148"/>
      <c r="C61" s="149"/>
      <c r="D61" s="150" t="s">
        <v>97</v>
      </c>
      <c r="E61" s="151"/>
      <c r="F61" s="151"/>
      <c r="G61" s="151"/>
      <c r="H61" s="151"/>
      <c r="I61" s="152"/>
      <c r="J61" s="153">
        <f>J87</f>
        <v>0</v>
      </c>
      <c r="K61" s="149"/>
      <c r="L61" s="154"/>
    </row>
    <row r="62" spans="1:47" s="9" customFormat="1" ht="24.95" customHeight="1" x14ac:dyDescent="0.2">
      <c r="B62" s="141"/>
      <c r="C62" s="142"/>
      <c r="D62" s="143" t="s">
        <v>98</v>
      </c>
      <c r="E62" s="144"/>
      <c r="F62" s="144"/>
      <c r="G62" s="144"/>
      <c r="H62" s="144"/>
      <c r="I62" s="145"/>
      <c r="J62" s="146">
        <f>J125</f>
        <v>0</v>
      </c>
      <c r="K62" s="142"/>
      <c r="L62" s="147"/>
    </row>
    <row r="63" spans="1:47" s="9" customFormat="1" ht="24.95" customHeight="1" x14ac:dyDescent="0.2">
      <c r="B63" s="141"/>
      <c r="C63" s="142"/>
      <c r="D63" s="143" t="s">
        <v>99</v>
      </c>
      <c r="E63" s="144"/>
      <c r="F63" s="144"/>
      <c r="G63" s="144"/>
      <c r="H63" s="144"/>
      <c r="I63" s="145"/>
      <c r="J63" s="146">
        <f>J133</f>
        <v>0</v>
      </c>
      <c r="K63" s="142"/>
      <c r="L63" s="147"/>
    </row>
    <row r="64" spans="1:47" s="10" customFormat="1" ht="19.899999999999999" customHeight="1" x14ac:dyDescent="0.2">
      <c r="B64" s="148"/>
      <c r="C64" s="149"/>
      <c r="D64" s="150" t="s">
        <v>100</v>
      </c>
      <c r="E64" s="151"/>
      <c r="F64" s="151"/>
      <c r="G64" s="151"/>
      <c r="H64" s="151"/>
      <c r="I64" s="152"/>
      <c r="J64" s="153">
        <f>J134</f>
        <v>0</v>
      </c>
      <c r="K64" s="149"/>
      <c r="L64" s="154"/>
    </row>
    <row r="65" spans="1:31" s="9" customFormat="1" ht="24.95" customHeight="1" x14ac:dyDescent="0.2">
      <c r="B65" s="141"/>
      <c r="C65" s="142"/>
      <c r="D65" s="143" t="s">
        <v>101</v>
      </c>
      <c r="E65" s="144"/>
      <c r="F65" s="144"/>
      <c r="G65" s="144"/>
      <c r="H65" s="144"/>
      <c r="I65" s="145"/>
      <c r="J65" s="146">
        <f>J159</f>
        <v>0</v>
      </c>
      <c r="K65" s="142"/>
      <c r="L65" s="147"/>
    </row>
    <row r="66" spans="1:31" s="2" customFormat="1" ht="21.75" customHeight="1" x14ac:dyDescent="0.2">
      <c r="A66" s="31"/>
      <c r="B66" s="32"/>
      <c r="C66" s="33"/>
      <c r="D66" s="33"/>
      <c r="E66" s="33"/>
      <c r="F66" s="33"/>
      <c r="G66" s="33"/>
      <c r="H66" s="33"/>
      <c r="I66" s="101"/>
      <c r="J66" s="33"/>
      <c r="K66" s="33"/>
      <c r="L66" s="102"/>
      <c r="S66" s="31"/>
      <c r="T66" s="31"/>
      <c r="U66" s="31"/>
      <c r="V66" s="31"/>
      <c r="W66" s="31"/>
      <c r="X66" s="31"/>
      <c r="Y66" s="31"/>
      <c r="Z66" s="31"/>
      <c r="AA66" s="31"/>
      <c r="AB66" s="31"/>
      <c r="AC66" s="31"/>
      <c r="AD66" s="31"/>
      <c r="AE66" s="31"/>
    </row>
    <row r="67" spans="1:31" s="2" customFormat="1" ht="6.95" customHeight="1" x14ac:dyDescent="0.2">
      <c r="A67" s="31"/>
      <c r="B67" s="44"/>
      <c r="C67" s="45"/>
      <c r="D67" s="45"/>
      <c r="E67" s="45"/>
      <c r="F67" s="45"/>
      <c r="G67" s="45"/>
      <c r="H67" s="45"/>
      <c r="I67" s="132"/>
      <c r="J67" s="45"/>
      <c r="K67" s="45"/>
      <c r="L67" s="102"/>
      <c r="S67" s="31"/>
      <c r="T67" s="31"/>
      <c r="U67" s="31"/>
      <c r="V67" s="31"/>
      <c r="W67" s="31"/>
      <c r="X67" s="31"/>
      <c r="Y67" s="31"/>
      <c r="Z67" s="31"/>
      <c r="AA67" s="31"/>
      <c r="AB67" s="31"/>
      <c r="AC67" s="31"/>
      <c r="AD67" s="31"/>
      <c r="AE67" s="31"/>
    </row>
    <row r="71" spans="1:31" s="2" customFormat="1" ht="6.95" customHeight="1" x14ac:dyDescent="0.2">
      <c r="A71" s="31"/>
      <c r="B71" s="46"/>
      <c r="C71" s="47"/>
      <c r="D71" s="47"/>
      <c r="E71" s="47"/>
      <c r="F71" s="47"/>
      <c r="G71" s="47"/>
      <c r="H71" s="47"/>
      <c r="I71" s="135"/>
      <c r="J71" s="47"/>
      <c r="K71" s="47"/>
      <c r="L71" s="102"/>
      <c r="S71" s="31"/>
      <c r="T71" s="31"/>
      <c r="U71" s="31"/>
      <c r="V71" s="31"/>
      <c r="W71" s="31"/>
      <c r="X71" s="31"/>
      <c r="Y71" s="31"/>
      <c r="Z71" s="31"/>
      <c r="AA71" s="31"/>
      <c r="AB71" s="31"/>
      <c r="AC71" s="31"/>
      <c r="AD71" s="31"/>
      <c r="AE71" s="31"/>
    </row>
    <row r="72" spans="1:31" s="2" customFormat="1" ht="24.95" customHeight="1" x14ac:dyDescent="0.2">
      <c r="A72" s="31"/>
      <c r="B72" s="32"/>
      <c r="C72" s="20" t="s">
        <v>102</v>
      </c>
      <c r="D72" s="33"/>
      <c r="E72" s="33"/>
      <c r="F72" s="33"/>
      <c r="G72" s="33"/>
      <c r="H72" s="33"/>
      <c r="I72" s="101"/>
      <c r="J72" s="33"/>
      <c r="K72" s="33"/>
      <c r="L72" s="102"/>
      <c r="S72" s="31"/>
      <c r="T72" s="31"/>
      <c r="U72" s="31"/>
      <c r="V72" s="31"/>
      <c r="W72" s="31"/>
      <c r="X72" s="31"/>
      <c r="Y72" s="31"/>
      <c r="Z72" s="31"/>
      <c r="AA72" s="31"/>
      <c r="AB72" s="31"/>
      <c r="AC72" s="31"/>
      <c r="AD72" s="31"/>
      <c r="AE72" s="31"/>
    </row>
    <row r="73" spans="1:31" s="2" customFormat="1" ht="6.95" customHeight="1" x14ac:dyDescent="0.2">
      <c r="A73" s="31"/>
      <c r="B73" s="32"/>
      <c r="C73" s="33"/>
      <c r="D73" s="33"/>
      <c r="E73" s="33"/>
      <c r="F73" s="33"/>
      <c r="G73" s="33"/>
      <c r="H73" s="33"/>
      <c r="I73" s="101"/>
      <c r="J73" s="33"/>
      <c r="K73" s="33"/>
      <c r="L73" s="102"/>
      <c r="S73" s="31"/>
      <c r="T73" s="31"/>
      <c r="U73" s="31"/>
      <c r="V73" s="31"/>
      <c r="W73" s="31"/>
      <c r="X73" s="31"/>
      <c r="Y73" s="31"/>
      <c r="Z73" s="31"/>
      <c r="AA73" s="31"/>
      <c r="AB73" s="31"/>
      <c r="AC73" s="31"/>
      <c r="AD73" s="31"/>
      <c r="AE73" s="31"/>
    </row>
    <row r="74" spans="1:31" s="2" customFormat="1" ht="12" customHeight="1" x14ac:dyDescent="0.2">
      <c r="A74" s="31"/>
      <c r="B74" s="32"/>
      <c r="C74" s="26" t="s">
        <v>16</v>
      </c>
      <c r="D74" s="33"/>
      <c r="E74" s="33"/>
      <c r="F74" s="33"/>
      <c r="G74" s="33"/>
      <c r="H74" s="33"/>
      <c r="I74" s="101"/>
      <c r="J74" s="33"/>
      <c r="K74" s="33"/>
      <c r="L74" s="102"/>
      <c r="S74" s="31"/>
      <c r="T74" s="31"/>
      <c r="U74" s="31"/>
      <c r="V74" s="31"/>
      <c r="W74" s="31"/>
      <c r="X74" s="31"/>
      <c r="Y74" s="31"/>
      <c r="Z74" s="31"/>
      <c r="AA74" s="31"/>
      <c r="AB74" s="31"/>
      <c r="AC74" s="31"/>
      <c r="AD74" s="31"/>
      <c r="AE74" s="31"/>
    </row>
    <row r="75" spans="1:31" s="2" customFormat="1" ht="16.5" customHeight="1" x14ac:dyDescent="0.2">
      <c r="A75" s="31"/>
      <c r="B75" s="32"/>
      <c r="C75" s="33"/>
      <c r="D75" s="33"/>
      <c r="E75" s="257" t="str">
        <f>E7</f>
        <v>SO02 Sportovní hala</v>
      </c>
      <c r="F75" s="258"/>
      <c r="G75" s="258"/>
      <c r="H75" s="258"/>
      <c r="I75" s="101"/>
      <c r="J75" s="33"/>
      <c r="K75" s="33"/>
      <c r="L75" s="102"/>
      <c r="S75" s="31"/>
      <c r="T75" s="31"/>
      <c r="U75" s="31"/>
      <c r="V75" s="31"/>
      <c r="W75" s="31"/>
      <c r="X75" s="31"/>
      <c r="Y75" s="31"/>
      <c r="Z75" s="31"/>
      <c r="AA75" s="31"/>
      <c r="AB75" s="31"/>
      <c r="AC75" s="31"/>
      <c r="AD75" s="31"/>
      <c r="AE75" s="31"/>
    </row>
    <row r="76" spans="1:31" s="2" customFormat="1" ht="12" customHeight="1" x14ac:dyDescent="0.2">
      <c r="A76" s="31"/>
      <c r="B76" s="32"/>
      <c r="C76" s="26" t="s">
        <v>85</v>
      </c>
      <c r="D76" s="33"/>
      <c r="E76" s="33"/>
      <c r="F76" s="33"/>
      <c r="G76" s="33"/>
      <c r="H76" s="33"/>
      <c r="I76" s="101"/>
      <c r="J76" s="33"/>
      <c r="K76" s="33"/>
      <c r="L76" s="102"/>
      <c r="S76" s="31"/>
      <c r="T76" s="31"/>
      <c r="U76" s="31"/>
      <c r="V76" s="31"/>
      <c r="W76" s="31"/>
      <c r="X76" s="31"/>
      <c r="Y76" s="31"/>
      <c r="Z76" s="31"/>
      <c r="AA76" s="31"/>
      <c r="AB76" s="31"/>
      <c r="AC76" s="31"/>
      <c r="AD76" s="31"/>
      <c r="AE76" s="31"/>
    </row>
    <row r="77" spans="1:31" s="2" customFormat="1" ht="16.5" customHeight="1" x14ac:dyDescent="0.2">
      <c r="A77" s="31"/>
      <c r="B77" s="32"/>
      <c r="C77" s="33"/>
      <c r="D77" s="33"/>
      <c r="E77" s="226" t="str">
        <f>E9</f>
        <v>D.1.4.8 - Měření a regulace</v>
      </c>
      <c r="F77" s="256"/>
      <c r="G77" s="256"/>
      <c r="H77" s="256"/>
      <c r="I77" s="101"/>
      <c r="J77" s="33"/>
      <c r="K77" s="33"/>
      <c r="L77" s="102"/>
      <c r="S77" s="31"/>
      <c r="T77" s="31"/>
      <c r="U77" s="31"/>
      <c r="V77" s="31"/>
      <c r="W77" s="31"/>
      <c r="X77" s="31"/>
      <c r="Y77" s="31"/>
      <c r="Z77" s="31"/>
      <c r="AA77" s="31"/>
      <c r="AB77" s="31"/>
      <c r="AC77" s="31"/>
      <c r="AD77" s="31"/>
      <c r="AE77" s="31"/>
    </row>
    <row r="78" spans="1:31" s="2" customFormat="1" ht="6.95" customHeight="1" x14ac:dyDescent="0.2">
      <c r="A78" s="31"/>
      <c r="B78" s="32"/>
      <c r="C78" s="33"/>
      <c r="D78" s="33"/>
      <c r="E78" s="33"/>
      <c r="F78" s="33"/>
      <c r="G78" s="33"/>
      <c r="H78" s="33"/>
      <c r="I78" s="101"/>
      <c r="J78" s="33"/>
      <c r="K78" s="33"/>
      <c r="L78" s="102"/>
      <c r="S78" s="31"/>
      <c r="T78" s="31"/>
      <c r="U78" s="31"/>
      <c r="V78" s="31"/>
      <c r="W78" s="31"/>
      <c r="X78" s="31"/>
      <c r="Y78" s="31"/>
      <c r="Z78" s="31"/>
      <c r="AA78" s="31"/>
      <c r="AB78" s="31"/>
      <c r="AC78" s="31"/>
      <c r="AD78" s="31"/>
      <c r="AE78" s="31"/>
    </row>
    <row r="79" spans="1:31" s="2" customFormat="1" ht="12" customHeight="1" x14ac:dyDescent="0.2">
      <c r="A79" s="31"/>
      <c r="B79" s="32"/>
      <c r="C79" s="26" t="s">
        <v>21</v>
      </c>
      <c r="D79" s="33"/>
      <c r="E79" s="33"/>
      <c r="F79" s="24" t="str">
        <f>F12</f>
        <v xml:space="preserve"> </v>
      </c>
      <c r="G79" s="33"/>
      <c r="H79" s="33"/>
      <c r="I79" s="104" t="s">
        <v>23</v>
      </c>
      <c r="J79" s="56" t="str">
        <f>IF(J12="","",J12)</f>
        <v>21. 2. 2020</v>
      </c>
      <c r="K79" s="33"/>
      <c r="L79" s="102"/>
      <c r="S79" s="31"/>
      <c r="T79" s="31"/>
      <c r="U79" s="31"/>
      <c r="V79" s="31"/>
      <c r="W79" s="31"/>
      <c r="X79" s="31"/>
      <c r="Y79" s="31"/>
      <c r="Z79" s="31"/>
      <c r="AA79" s="31"/>
      <c r="AB79" s="31"/>
      <c r="AC79" s="31"/>
      <c r="AD79" s="31"/>
      <c r="AE79" s="31"/>
    </row>
    <row r="80" spans="1:31" s="2" customFormat="1" ht="6.95" customHeight="1" x14ac:dyDescent="0.2">
      <c r="A80" s="31"/>
      <c r="B80" s="32"/>
      <c r="C80" s="33"/>
      <c r="D80" s="33"/>
      <c r="E80" s="33"/>
      <c r="F80" s="33"/>
      <c r="G80" s="33"/>
      <c r="H80" s="33"/>
      <c r="I80" s="101"/>
      <c r="J80" s="33"/>
      <c r="K80" s="33"/>
      <c r="L80" s="102"/>
      <c r="S80" s="31"/>
      <c r="T80" s="31"/>
      <c r="U80" s="31"/>
      <c r="V80" s="31"/>
      <c r="W80" s="31"/>
      <c r="X80" s="31"/>
      <c r="Y80" s="31"/>
      <c r="Z80" s="31"/>
      <c r="AA80" s="31"/>
      <c r="AB80" s="31"/>
      <c r="AC80" s="31"/>
      <c r="AD80" s="31"/>
      <c r="AE80" s="31"/>
    </row>
    <row r="81" spans="1:65" s="2" customFormat="1" ht="15.2" customHeight="1" x14ac:dyDescent="0.2">
      <c r="A81" s="31"/>
      <c r="B81" s="32"/>
      <c r="C81" s="26" t="s">
        <v>25</v>
      </c>
      <c r="D81" s="33"/>
      <c r="E81" s="33"/>
      <c r="F81" s="24" t="str">
        <f>E15</f>
        <v>Statutární město Ostrava, městský obvod Slezská Os</v>
      </c>
      <c r="G81" s="33"/>
      <c r="H81" s="33"/>
      <c r="I81" s="104" t="s">
        <v>31</v>
      </c>
      <c r="J81" s="29" t="str">
        <f>E21</f>
        <v>Arnošt Göbel</v>
      </c>
      <c r="K81" s="33"/>
      <c r="L81" s="102"/>
      <c r="S81" s="31"/>
      <c r="T81" s="31"/>
      <c r="U81" s="31"/>
      <c r="V81" s="31"/>
      <c r="W81" s="31"/>
      <c r="X81" s="31"/>
      <c r="Y81" s="31"/>
      <c r="Z81" s="31"/>
      <c r="AA81" s="31"/>
      <c r="AB81" s="31"/>
      <c r="AC81" s="31"/>
      <c r="AD81" s="31"/>
      <c r="AE81" s="31"/>
    </row>
    <row r="82" spans="1:65" s="2" customFormat="1" ht="15.2" customHeight="1" x14ac:dyDescent="0.2">
      <c r="A82" s="31"/>
      <c r="B82" s="32"/>
      <c r="C82" s="26" t="s">
        <v>29</v>
      </c>
      <c r="D82" s="33"/>
      <c r="E82" s="33"/>
      <c r="F82" s="24" t="str">
        <f>IF(E18="","",E18)</f>
        <v>Vyplň údaj</v>
      </c>
      <c r="G82" s="33"/>
      <c r="H82" s="33"/>
      <c r="I82" s="104" t="s">
        <v>35</v>
      </c>
      <c r="J82" s="29" t="str">
        <f>E24</f>
        <v xml:space="preserve"> </v>
      </c>
      <c r="K82" s="33"/>
      <c r="L82" s="102"/>
      <c r="S82" s="31"/>
      <c r="T82" s="31"/>
      <c r="U82" s="31"/>
      <c r="V82" s="31"/>
      <c r="W82" s="31"/>
      <c r="X82" s="31"/>
      <c r="Y82" s="31"/>
      <c r="Z82" s="31"/>
      <c r="AA82" s="31"/>
      <c r="AB82" s="31"/>
      <c r="AC82" s="31"/>
      <c r="AD82" s="31"/>
      <c r="AE82" s="31"/>
    </row>
    <row r="83" spans="1:65" s="2" customFormat="1" ht="10.35" customHeight="1" x14ac:dyDescent="0.2">
      <c r="A83" s="31"/>
      <c r="B83" s="32"/>
      <c r="C83" s="33"/>
      <c r="D83" s="33"/>
      <c r="E83" s="33"/>
      <c r="F83" s="33"/>
      <c r="G83" s="33"/>
      <c r="H83" s="33"/>
      <c r="I83" s="101"/>
      <c r="J83" s="33"/>
      <c r="K83" s="33"/>
      <c r="L83" s="102"/>
      <c r="S83" s="31"/>
      <c r="T83" s="31"/>
      <c r="U83" s="31"/>
      <c r="V83" s="31"/>
      <c r="W83" s="31"/>
      <c r="X83" s="31"/>
      <c r="Y83" s="31"/>
      <c r="Z83" s="31"/>
      <c r="AA83" s="31"/>
      <c r="AB83" s="31"/>
      <c r="AC83" s="31"/>
      <c r="AD83" s="31"/>
      <c r="AE83" s="31"/>
    </row>
    <row r="84" spans="1:65" s="11" customFormat="1" ht="29.25" customHeight="1" x14ac:dyDescent="0.2">
      <c r="A84" s="155"/>
      <c r="B84" s="156"/>
      <c r="C84" s="157" t="s">
        <v>103</v>
      </c>
      <c r="D84" s="158" t="s">
        <v>57</v>
      </c>
      <c r="E84" s="158" t="s">
        <v>53</v>
      </c>
      <c r="F84" s="158" t="s">
        <v>54</v>
      </c>
      <c r="G84" s="158" t="s">
        <v>104</v>
      </c>
      <c r="H84" s="158" t="s">
        <v>105</v>
      </c>
      <c r="I84" s="159" t="s">
        <v>106</v>
      </c>
      <c r="J84" s="158" t="s">
        <v>94</v>
      </c>
      <c r="K84" s="160" t="s">
        <v>107</v>
      </c>
      <c r="L84" s="161"/>
      <c r="M84" s="65" t="s">
        <v>19</v>
      </c>
      <c r="N84" s="66" t="s">
        <v>42</v>
      </c>
      <c r="O84" s="66" t="s">
        <v>108</v>
      </c>
      <c r="P84" s="66" t="s">
        <v>109</v>
      </c>
      <c r="Q84" s="66" t="s">
        <v>110</v>
      </c>
      <c r="R84" s="66" t="s">
        <v>111</v>
      </c>
      <c r="S84" s="66" t="s">
        <v>112</v>
      </c>
      <c r="T84" s="67" t="s">
        <v>113</v>
      </c>
      <c r="U84" s="155"/>
      <c r="V84" s="155"/>
      <c r="W84" s="155"/>
      <c r="X84" s="155"/>
      <c r="Y84" s="155"/>
      <c r="Z84" s="155"/>
      <c r="AA84" s="155"/>
      <c r="AB84" s="155"/>
      <c r="AC84" s="155"/>
      <c r="AD84" s="155"/>
      <c r="AE84" s="155"/>
    </row>
    <row r="85" spans="1:65" s="2" customFormat="1" ht="22.9" customHeight="1" x14ac:dyDescent="0.25">
      <c r="A85" s="31"/>
      <c r="B85" s="32"/>
      <c r="C85" s="72" t="s">
        <v>114</v>
      </c>
      <c r="D85" s="33"/>
      <c r="E85" s="33"/>
      <c r="F85" s="33"/>
      <c r="G85" s="33"/>
      <c r="H85" s="33"/>
      <c r="I85" s="101"/>
      <c r="J85" s="162">
        <f>BK85</f>
        <v>0</v>
      </c>
      <c r="K85" s="33"/>
      <c r="L85" s="36"/>
      <c r="M85" s="68"/>
      <c r="N85" s="163"/>
      <c r="O85" s="69"/>
      <c r="P85" s="164">
        <f>P86+P125+P133+P159</f>
        <v>0</v>
      </c>
      <c r="Q85" s="69"/>
      <c r="R85" s="164">
        <f>R86+R125+R133+R159</f>
        <v>0.16993000000000003</v>
      </c>
      <c r="S85" s="69"/>
      <c r="T85" s="165">
        <f>T86+T125+T133+T159</f>
        <v>0</v>
      </c>
      <c r="U85" s="31"/>
      <c r="V85" s="31"/>
      <c r="W85" s="31"/>
      <c r="X85" s="31"/>
      <c r="Y85" s="31"/>
      <c r="Z85" s="31"/>
      <c r="AA85" s="31"/>
      <c r="AB85" s="31"/>
      <c r="AC85" s="31"/>
      <c r="AD85" s="31"/>
      <c r="AE85" s="31"/>
      <c r="AT85" s="14" t="s">
        <v>71</v>
      </c>
      <c r="AU85" s="14" t="s">
        <v>95</v>
      </c>
      <c r="BK85" s="166">
        <f>BK86+BK125+BK133+BK159</f>
        <v>0</v>
      </c>
    </row>
    <row r="86" spans="1:65" s="12" customFormat="1" ht="25.9" customHeight="1" x14ac:dyDescent="0.2">
      <c r="B86" s="167"/>
      <c r="C86" s="168"/>
      <c r="D86" s="169" t="s">
        <v>71</v>
      </c>
      <c r="E86" s="170" t="s">
        <v>115</v>
      </c>
      <c r="F86" s="170" t="s">
        <v>116</v>
      </c>
      <c r="G86" s="168"/>
      <c r="H86" s="168"/>
      <c r="I86" s="171"/>
      <c r="J86" s="172">
        <f>BK86</f>
        <v>0</v>
      </c>
      <c r="K86" s="168"/>
      <c r="L86" s="173"/>
      <c r="M86" s="174"/>
      <c r="N86" s="175"/>
      <c r="O86" s="175"/>
      <c r="P86" s="176">
        <f>P87</f>
        <v>0</v>
      </c>
      <c r="Q86" s="175"/>
      <c r="R86" s="176">
        <f>R87</f>
        <v>0.16993000000000003</v>
      </c>
      <c r="S86" s="175"/>
      <c r="T86" s="177">
        <f>T87</f>
        <v>0</v>
      </c>
      <c r="AR86" s="178" t="s">
        <v>83</v>
      </c>
      <c r="AT86" s="179" t="s">
        <v>71</v>
      </c>
      <c r="AU86" s="179" t="s">
        <v>72</v>
      </c>
      <c r="AY86" s="178" t="s">
        <v>117</v>
      </c>
      <c r="BK86" s="180">
        <f>BK87</f>
        <v>0</v>
      </c>
    </row>
    <row r="87" spans="1:65" s="12" customFormat="1" ht="22.9" customHeight="1" x14ac:dyDescent="0.2">
      <c r="B87" s="167"/>
      <c r="C87" s="168"/>
      <c r="D87" s="169" t="s">
        <v>71</v>
      </c>
      <c r="E87" s="181" t="s">
        <v>118</v>
      </c>
      <c r="F87" s="181" t="s">
        <v>119</v>
      </c>
      <c r="G87" s="168"/>
      <c r="H87" s="168"/>
      <c r="I87" s="171"/>
      <c r="J87" s="182">
        <f>BK87</f>
        <v>0</v>
      </c>
      <c r="K87" s="168"/>
      <c r="L87" s="173"/>
      <c r="M87" s="174"/>
      <c r="N87" s="175"/>
      <c r="O87" s="175"/>
      <c r="P87" s="176">
        <f>SUM(P88:P124)</f>
        <v>0</v>
      </c>
      <c r="Q87" s="175"/>
      <c r="R87" s="176">
        <f>SUM(R88:R124)</f>
        <v>0.16993000000000003</v>
      </c>
      <c r="S87" s="175"/>
      <c r="T87" s="177">
        <f>SUM(T88:T124)</f>
        <v>0</v>
      </c>
      <c r="AR87" s="178" t="s">
        <v>83</v>
      </c>
      <c r="AT87" s="179" t="s">
        <v>71</v>
      </c>
      <c r="AU87" s="179" t="s">
        <v>80</v>
      </c>
      <c r="AY87" s="178" t="s">
        <v>117</v>
      </c>
      <c r="BK87" s="180">
        <f>SUM(BK88:BK124)</f>
        <v>0</v>
      </c>
    </row>
    <row r="88" spans="1:65" s="2" customFormat="1" ht="36" x14ac:dyDescent="0.2">
      <c r="A88" s="31"/>
      <c r="B88" s="32"/>
      <c r="C88" s="183" t="s">
        <v>80</v>
      </c>
      <c r="D88" s="183" t="s">
        <v>120</v>
      </c>
      <c r="E88" s="184" t="s">
        <v>121</v>
      </c>
      <c r="F88" s="185" t="s">
        <v>122</v>
      </c>
      <c r="G88" s="186" t="s">
        <v>123</v>
      </c>
      <c r="H88" s="187">
        <v>70</v>
      </c>
      <c r="I88" s="188"/>
      <c r="J88" s="189">
        <f t="shared" ref="J88:J115" si="0">ROUND(I88*H88,2)</f>
        <v>0</v>
      </c>
      <c r="K88" s="185" t="s">
        <v>124</v>
      </c>
      <c r="L88" s="36"/>
      <c r="M88" s="190" t="s">
        <v>19</v>
      </c>
      <c r="N88" s="191" t="s">
        <v>43</v>
      </c>
      <c r="O88" s="61"/>
      <c r="P88" s="192">
        <f t="shared" ref="P88:P115" si="1">O88*H88</f>
        <v>0</v>
      </c>
      <c r="Q88" s="192">
        <v>0</v>
      </c>
      <c r="R88" s="192">
        <f t="shared" ref="R88:R115" si="2">Q88*H88</f>
        <v>0</v>
      </c>
      <c r="S88" s="192">
        <v>0</v>
      </c>
      <c r="T88" s="193">
        <f t="shared" ref="T88:T115" si="3">S88*H88</f>
        <v>0</v>
      </c>
      <c r="U88" s="31"/>
      <c r="V88" s="31"/>
      <c r="W88" s="31"/>
      <c r="X88" s="31"/>
      <c r="Y88" s="31"/>
      <c r="Z88" s="31"/>
      <c r="AA88" s="31"/>
      <c r="AB88" s="31"/>
      <c r="AC88" s="31"/>
      <c r="AD88" s="31"/>
      <c r="AE88" s="31"/>
      <c r="AR88" s="194" t="s">
        <v>125</v>
      </c>
      <c r="AT88" s="194" t="s">
        <v>120</v>
      </c>
      <c r="AU88" s="194" t="s">
        <v>83</v>
      </c>
      <c r="AY88" s="14" t="s">
        <v>117</v>
      </c>
      <c r="BE88" s="195">
        <f t="shared" ref="BE88:BE115" si="4">IF(N88="základní",J88,0)</f>
        <v>0</v>
      </c>
      <c r="BF88" s="195">
        <f t="shared" ref="BF88:BF115" si="5">IF(N88="snížená",J88,0)</f>
        <v>0</v>
      </c>
      <c r="BG88" s="195">
        <f t="shared" ref="BG88:BG115" si="6">IF(N88="zákl. přenesená",J88,0)</f>
        <v>0</v>
      </c>
      <c r="BH88" s="195">
        <f t="shared" ref="BH88:BH115" si="7">IF(N88="sníž. přenesená",J88,0)</f>
        <v>0</v>
      </c>
      <c r="BI88" s="195">
        <f t="shared" ref="BI88:BI115" si="8">IF(N88="nulová",J88,0)</f>
        <v>0</v>
      </c>
      <c r="BJ88" s="14" t="s">
        <v>80</v>
      </c>
      <c r="BK88" s="195">
        <f t="shared" ref="BK88:BK115" si="9">ROUND(I88*H88,2)</f>
        <v>0</v>
      </c>
      <c r="BL88" s="14" t="s">
        <v>125</v>
      </c>
      <c r="BM88" s="194" t="s">
        <v>126</v>
      </c>
    </row>
    <row r="89" spans="1:65" s="2" customFormat="1" ht="12" x14ac:dyDescent="0.2">
      <c r="A89" s="31"/>
      <c r="B89" s="32"/>
      <c r="C89" s="196" t="s">
        <v>83</v>
      </c>
      <c r="D89" s="196" t="s">
        <v>127</v>
      </c>
      <c r="E89" s="197" t="s">
        <v>128</v>
      </c>
      <c r="F89" s="198" t="s">
        <v>129</v>
      </c>
      <c r="G89" s="199" t="s">
        <v>123</v>
      </c>
      <c r="H89" s="200">
        <v>70</v>
      </c>
      <c r="I89" s="201"/>
      <c r="J89" s="202">
        <f t="shared" si="0"/>
        <v>0</v>
      </c>
      <c r="K89" s="198" t="s">
        <v>124</v>
      </c>
      <c r="L89" s="203"/>
      <c r="M89" s="204" t="s">
        <v>19</v>
      </c>
      <c r="N89" s="205" t="s">
        <v>43</v>
      </c>
      <c r="O89" s="61"/>
      <c r="P89" s="192">
        <f t="shared" si="1"/>
        <v>0</v>
      </c>
      <c r="Q89" s="192">
        <v>1.6000000000000001E-4</v>
      </c>
      <c r="R89" s="192">
        <f t="shared" si="2"/>
        <v>1.1200000000000002E-2</v>
      </c>
      <c r="S89" s="192">
        <v>0</v>
      </c>
      <c r="T89" s="193">
        <f t="shared" si="3"/>
        <v>0</v>
      </c>
      <c r="U89" s="31"/>
      <c r="V89" s="31"/>
      <c r="W89" s="31"/>
      <c r="X89" s="31"/>
      <c r="Y89" s="31"/>
      <c r="Z89" s="31"/>
      <c r="AA89" s="31"/>
      <c r="AB89" s="31"/>
      <c r="AC89" s="31"/>
      <c r="AD89" s="31"/>
      <c r="AE89" s="31"/>
      <c r="AR89" s="194" t="s">
        <v>130</v>
      </c>
      <c r="AT89" s="194" t="s">
        <v>127</v>
      </c>
      <c r="AU89" s="194" t="s">
        <v>83</v>
      </c>
      <c r="AY89" s="14" t="s">
        <v>117</v>
      </c>
      <c r="BE89" s="195">
        <f t="shared" si="4"/>
        <v>0</v>
      </c>
      <c r="BF89" s="195">
        <f t="shared" si="5"/>
        <v>0</v>
      </c>
      <c r="BG89" s="195">
        <f t="shared" si="6"/>
        <v>0</v>
      </c>
      <c r="BH89" s="195">
        <f t="shared" si="7"/>
        <v>0</v>
      </c>
      <c r="BI89" s="195">
        <f t="shared" si="8"/>
        <v>0</v>
      </c>
      <c r="BJ89" s="14" t="s">
        <v>80</v>
      </c>
      <c r="BK89" s="195">
        <f t="shared" si="9"/>
        <v>0</v>
      </c>
      <c r="BL89" s="14" t="s">
        <v>125</v>
      </c>
      <c r="BM89" s="194" t="s">
        <v>131</v>
      </c>
    </row>
    <row r="90" spans="1:65" s="2" customFormat="1" ht="36" x14ac:dyDescent="0.2">
      <c r="A90" s="31"/>
      <c r="B90" s="32"/>
      <c r="C90" s="183" t="s">
        <v>132</v>
      </c>
      <c r="D90" s="183" t="s">
        <v>120</v>
      </c>
      <c r="E90" s="184" t="s">
        <v>133</v>
      </c>
      <c r="F90" s="185" t="s">
        <v>134</v>
      </c>
      <c r="G90" s="186" t="s">
        <v>123</v>
      </c>
      <c r="H90" s="187">
        <v>30</v>
      </c>
      <c r="I90" s="188"/>
      <c r="J90" s="189">
        <f t="shared" si="0"/>
        <v>0</v>
      </c>
      <c r="K90" s="185" t="s">
        <v>124</v>
      </c>
      <c r="L90" s="36"/>
      <c r="M90" s="190" t="s">
        <v>19</v>
      </c>
      <c r="N90" s="191" t="s">
        <v>43</v>
      </c>
      <c r="O90" s="61"/>
      <c r="P90" s="192">
        <f t="shared" si="1"/>
        <v>0</v>
      </c>
      <c r="Q90" s="192">
        <v>0</v>
      </c>
      <c r="R90" s="192">
        <f t="shared" si="2"/>
        <v>0</v>
      </c>
      <c r="S90" s="192">
        <v>0</v>
      </c>
      <c r="T90" s="193">
        <f t="shared" si="3"/>
        <v>0</v>
      </c>
      <c r="U90" s="31"/>
      <c r="V90" s="31"/>
      <c r="W90" s="31"/>
      <c r="X90" s="31"/>
      <c r="Y90" s="31"/>
      <c r="Z90" s="31"/>
      <c r="AA90" s="31"/>
      <c r="AB90" s="31"/>
      <c r="AC90" s="31"/>
      <c r="AD90" s="31"/>
      <c r="AE90" s="31"/>
      <c r="AR90" s="194" t="s">
        <v>125</v>
      </c>
      <c r="AT90" s="194" t="s">
        <v>120</v>
      </c>
      <c r="AU90" s="194" t="s">
        <v>83</v>
      </c>
      <c r="AY90" s="14" t="s">
        <v>117</v>
      </c>
      <c r="BE90" s="195">
        <f t="shared" si="4"/>
        <v>0</v>
      </c>
      <c r="BF90" s="195">
        <f t="shared" si="5"/>
        <v>0</v>
      </c>
      <c r="BG90" s="195">
        <f t="shared" si="6"/>
        <v>0</v>
      </c>
      <c r="BH90" s="195">
        <f t="shared" si="7"/>
        <v>0</v>
      </c>
      <c r="BI90" s="195">
        <f t="shared" si="8"/>
        <v>0</v>
      </c>
      <c r="BJ90" s="14" t="s">
        <v>80</v>
      </c>
      <c r="BK90" s="195">
        <f t="shared" si="9"/>
        <v>0</v>
      </c>
      <c r="BL90" s="14" t="s">
        <v>125</v>
      </c>
      <c r="BM90" s="194" t="s">
        <v>135</v>
      </c>
    </row>
    <row r="91" spans="1:65" s="2" customFormat="1" ht="12" x14ac:dyDescent="0.2">
      <c r="A91" s="31"/>
      <c r="B91" s="32"/>
      <c r="C91" s="196" t="s">
        <v>136</v>
      </c>
      <c r="D91" s="196" t="s">
        <v>127</v>
      </c>
      <c r="E91" s="197" t="s">
        <v>137</v>
      </c>
      <c r="F91" s="198" t="s">
        <v>138</v>
      </c>
      <c r="G91" s="199" t="s">
        <v>123</v>
      </c>
      <c r="H91" s="200">
        <v>30</v>
      </c>
      <c r="I91" s="201"/>
      <c r="J91" s="202">
        <f t="shared" si="0"/>
        <v>0</v>
      </c>
      <c r="K91" s="198" t="s">
        <v>124</v>
      </c>
      <c r="L91" s="203"/>
      <c r="M91" s="204" t="s">
        <v>19</v>
      </c>
      <c r="N91" s="205" t="s">
        <v>43</v>
      </c>
      <c r="O91" s="61"/>
      <c r="P91" s="192">
        <f t="shared" si="1"/>
        <v>0</v>
      </c>
      <c r="Q91" s="192">
        <v>4.0000000000000003E-5</v>
      </c>
      <c r="R91" s="192">
        <f t="shared" si="2"/>
        <v>1.2000000000000001E-3</v>
      </c>
      <c r="S91" s="192">
        <v>0</v>
      </c>
      <c r="T91" s="193">
        <f t="shared" si="3"/>
        <v>0</v>
      </c>
      <c r="U91" s="31"/>
      <c r="V91" s="31"/>
      <c r="W91" s="31"/>
      <c r="X91" s="31"/>
      <c r="Y91" s="31"/>
      <c r="Z91" s="31"/>
      <c r="AA91" s="31"/>
      <c r="AB91" s="31"/>
      <c r="AC91" s="31"/>
      <c r="AD91" s="31"/>
      <c r="AE91" s="31"/>
      <c r="AR91" s="194" t="s">
        <v>130</v>
      </c>
      <c r="AT91" s="194" t="s">
        <v>127</v>
      </c>
      <c r="AU91" s="194" t="s">
        <v>83</v>
      </c>
      <c r="AY91" s="14" t="s">
        <v>117</v>
      </c>
      <c r="BE91" s="195">
        <f t="shared" si="4"/>
        <v>0</v>
      </c>
      <c r="BF91" s="195">
        <f t="shared" si="5"/>
        <v>0</v>
      </c>
      <c r="BG91" s="195">
        <f t="shared" si="6"/>
        <v>0</v>
      </c>
      <c r="BH91" s="195">
        <f t="shared" si="7"/>
        <v>0</v>
      </c>
      <c r="BI91" s="195">
        <f t="shared" si="8"/>
        <v>0</v>
      </c>
      <c r="BJ91" s="14" t="s">
        <v>80</v>
      </c>
      <c r="BK91" s="195">
        <f t="shared" si="9"/>
        <v>0</v>
      </c>
      <c r="BL91" s="14" t="s">
        <v>125</v>
      </c>
      <c r="BM91" s="194" t="s">
        <v>139</v>
      </c>
    </row>
    <row r="92" spans="1:65" s="2" customFormat="1" ht="48" x14ac:dyDescent="0.2">
      <c r="A92" s="31"/>
      <c r="B92" s="32"/>
      <c r="C92" s="183" t="s">
        <v>140</v>
      </c>
      <c r="D92" s="183" t="s">
        <v>120</v>
      </c>
      <c r="E92" s="184" t="s">
        <v>141</v>
      </c>
      <c r="F92" s="185" t="s">
        <v>142</v>
      </c>
      <c r="G92" s="186" t="s">
        <v>143</v>
      </c>
      <c r="H92" s="187">
        <v>10</v>
      </c>
      <c r="I92" s="188"/>
      <c r="J92" s="189">
        <f t="shared" si="0"/>
        <v>0</v>
      </c>
      <c r="K92" s="185" t="s">
        <v>124</v>
      </c>
      <c r="L92" s="36"/>
      <c r="M92" s="190" t="s">
        <v>19</v>
      </c>
      <c r="N92" s="191" t="s">
        <v>43</v>
      </c>
      <c r="O92" s="61"/>
      <c r="P92" s="192">
        <f t="shared" si="1"/>
        <v>0</v>
      </c>
      <c r="Q92" s="192">
        <v>0</v>
      </c>
      <c r="R92" s="192">
        <f t="shared" si="2"/>
        <v>0</v>
      </c>
      <c r="S92" s="192">
        <v>0</v>
      </c>
      <c r="T92" s="193">
        <f t="shared" si="3"/>
        <v>0</v>
      </c>
      <c r="U92" s="31"/>
      <c r="V92" s="31"/>
      <c r="W92" s="31"/>
      <c r="X92" s="31"/>
      <c r="Y92" s="31"/>
      <c r="Z92" s="31"/>
      <c r="AA92" s="31"/>
      <c r="AB92" s="31"/>
      <c r="AC92" s="31"/>
      <c r="AD92" s="31"/>
      <c r="AE92" s="31"/>
      <c r="AR92" s="194" t="s">
        <v>125</v>
      </c>
      <c r="AT92" s="194" t="s">
        <v>120</v>
      </c>
      <c r="AU92" s="194" t="s">
        <v>83</v>
      </c>
      <c r="AY92" s="14" t="s">
        <v>117</v>
      </c>
      <c r="BE92" s="195">
        <f t="shared" si="4"/>
        <v>0</v>
      </c>
      <c r="BF92" s="195">
        <f t="shared" si="5"/>
        <v>0</v>
      </c>
      <c r="BG92" s="195">
        <f t="shared" si="6"/>
        <v>0</v>
      </c>
      <c r="BH92" s="195">
        <f t="shared" si="7"/>
        <v>0</v>
      </c>
      <c r="BI92" s="195">
        <f t="shared" si="8"/>
        <v>0</v>
      </c>
      <c r="BJ92" s="14" t="s">
        <v>80</v>
      </c>
      <c r="BK92" s="195">
        <f t="shared" si="9"/>
        <v>0</v>
      </c>
      <c r="BL92" s="14" t="s">
        <v>125</v>
      </c>
      <c r="BM92" s="194" t="s">
        <v>144</v>
      </c>
    </row>
    <row r="93" spans="1:65" s="2" customFormat="1" ht="24" x14ac:dyDescent="0.2">
      <c r="A93" s="31"/>
      <c r="B93" s="32"/>
      <c r="C93" s="196" t="s">
        <v>145</v>
      </c>
      <c r="D93" s="196" t="s">
        <v>127</v>
      </c>
      <c r="E93" s="197" t="s">
        <v>146</v>
      </c>
      <c r="F93" s="198" t="s">
        <v>147</v>
      </c>
      <c r="G93" s="199" t="s">
        <v>143</v>
      </c>
      <c r="H93" s="200">
        <v>10</v>
      </c>
      <c r="I93" s="201"/>
      <c r="J93" s="202">
        <f t="shared" si="0"/>
        <v>0</v>
      </c>
      <c r="K93" s="198" t="s">
        <v>124</v>
      </c>
      <c r="L93" s="203"/>
      <c r="M93" s="204" t="s">
        <v>19</v>
      </c>
      <c r="N93" s="205" t="s">
        <v>43</v>
      </c>
      <c r="O93" s="61"/>
      <c r="P93" s="192">
        <f t="shared" si="1"/>
        <v>0</v>
      </c>
      <c r="Q93" s="192">
        <v>1.3999999999999999E-4</v>
      </c>
      <c r="R93" s="192">
        <f t="shared" si="2"/>
        <v>1.3999999999999998E-3</v>
      </c>
      <c r="S93" s="192">
        <v>0</v>
      </c>
      <c r="T93" s="193">
        <f t="shared" si="3"/>
        <v>0</v>
      </c>
      <c r="U93" s="31"/>
      <c r="V93" s="31"/>
      <c r="W93" s="31"/>
      <c r="X93" s="31"/>
      <c r="Y93" s="31"/>
      <c r="Z93" s="31"/>
      <c r="AA93" s="31"/>
      <c r="AB93" s="31"/>
      <c r="AC93" s="31"/>
      <c r="AD93" s="31"/>
      <c r="AE93" s="31"/>
      <c r="AR93" s="194" t="s">
        <v>130</v>
      </c>
      <c r="AT93" s="194" t="s">
        <v>127</v>
      </c>
      <c r="AU93" s="194" t="s">
        <v>83</v>
      </c>
      <c r="AY93" s="14" t="s">
        <v>117</v>
      </c>
      <c r="BE93" s="195">
        <f t="shared" si="4"/>
        <v>0</v>
      </c>
      <c r="BF93" s="195">
        <f t="shared" si="5"/>
        <v>0</v>
      </c>
      <c r="BG93" s="195">
        <f t="shared" si="6"/>
        <v>0</v>
      </c>
      <c r="BH93" s="195">
        <f t="shared" si="7"/>
        <v>0</v>
      </c>
      <c r="BI93" s="195">
        <f t="shared" si="8"/>
        <v>0</v>
      </c>
      <c r="BJ93" s="14" t="s">
        <v>80</v>
      </c>
      <c r="BK93" s="195">
        <f t="shared" si="9"/>
        <v>0</v>
      </c>
      <c r="BL93" s="14" t="s">
        <v>125</v>
      </c>
      <c r="BM93" s="194" t="s">
        <v>148</v>
      </c>
    </row>
    <row r="94" spans="1:65" s="2" customFormat="1" ht="48" x14ac:dyDescent="0.2">
      <c r="A94" s="31"/>
      <c r="B94" s="32"/>
      <c r="C94" s="183" t="s">
        <v>149</v>
      </c>
      <c r="D94" s="183" t="s">
        <v>120</v>
      </c>
      <c r="E94" s="184" t="s">
        <v>150</v>
      </c>
      <c r="F94" s="185" t="s">
        <v>151</v>
      </c>
      <c r="G94" s="186" t="s">
        <v>123</v>
      </c>
      <c r="H94" s="187">
        <v>36</v>
      </c>
      <c r="I94" s="188"/>
      <c r="J94" s="189">
        <f t="shared" si="0"/>
        <v>0</v>
      </c>
      <c r="K94" s="185" t="s">
        <v>124</v>
      </c>
      <c r="L94" s="36"/>
      <c r="M94" s="190" t="s">
        <v>19</v>
      </c>
      <c r="N94" s="191" t="s">
        <v>43</v>
      </c>
      <c r="O94" s="61"/>
      <c r="P94" s="192">
        <f t="shared" si="1"/>
        <v>0</v>
      </c>
      <c r="Q94" s="192">
        <v>0</v>
      </c>
      <c r="R94" s="192">
        <f t="shared" si="2"/>
        <v>0</v>
      </c>
      <c r="S94" s="192">
        <v>0</v>
      </c>
      <c r="T94" s="193">
        <f t="shared" si="3"/>
        <v>0</v>
      </c>
      <c r="U94" s="31"/>
      <c r="V94" s="31"/>
      <c r="W94" s="31"/>
      <c r="X94" s="31"/>
      <c r="Y94" s="31"/>
      <c r="Z94" s="31"/>
      <c r="AA94" s="31"/>
      <c r="AB94" s="31"/>
      <c r="AC94" s="31"/>
      <c r="AD94" s="31"/>
      <c r="AE94" s="31"/>
      <c r="AR94" s="194" t="s">
        <v>125</v>
      </c>
      <c r="AT94" s="194" t="s">
        <v>120</v>
      </c>
      <c r="AU94" s="194" t="s">
        <v>83</v>
      </c>
      <c r="AY94" s="14" t="s">
        <v>117</v>
      </c>
      <c r="BE94" s="195">
        <f t="shared" si="4"/>
        <v>0</v>
      </c>
      <c r="BF94" s="195">
        <f t="shared" si="5"/>
        <v>0</v>
      </c>
      <c r="BG94" s="195">
        <f t="shared" si="6"/>
        <v>0</v>
      </c>
      <c r="BH94" s="195">
        <f t="shared" si="7"/>
        <v>0</v>
      </c>
      <c r="BI94" s="195">
        <f t="shared" si="8"/>
        <v>0</v>
      </c>
      <c r="BJ94" s="14" t="s">
        <v>80</v>
      </c>
      <c r="BK94" s="195">
        <f t="shared" si="9"/>
        <v>0</v>
      </c>
      <c r="BL94" s="14" t="s">
        <v>125</v>
      </c>
      <c r="BM94" s="194" t="s">
        <v>152</v>
      </c>
    </row>
    <row r="95" spans="1:65" s="2" customFormat="1" ht="12" x14ac:dyDescent="0.2">
      <c r="A95" s="31"/>
      <c r="B95" s="32"/>
      <c r="C95" s="196" t="s">
        <v>153</v>
      </c>
      <c r="D95" s="196" t="s">
        <v>127</v>
      </c>
      <c r="E95" s="197" t="s">
        <v>154</v>
      </c>
      <c r="F95" s="198" t="s">
        <v>155</v>
      </c>
      <c r="G95" s="199" t="s">
        <v>123</v>
      </c>
      <c r="H95" s="200">
        <v>36</v>
      </c>
      <c r="I95" s="201"/>
      <c r="J95" s="202">
        <f t="shared" si="0"/>
        <v>0</v>
      </c>
      <c r="K95" s="198" t="s">
        <v>124</v>
      </c>
      <c r="L95" s="203"/>
      <c r="M95" s="204" t="s">
        <v>19</v>
      </c>
      <c r="N95" s="205" t="s">
        <v>43</v>
      </c>
      <c r="O95" s="61"/>
      <c r="P95" s="192">
        <f t="shared" si="1"/>
        <v>0</v>
      </c>
      <c r="Q95" s="192">
        <v>6.9999999999999994E-5</v>
      </c>
      <c r="R95" s="192">
        <f t="shared" si="2"/>
        <v>2.5199999999999997E-3</v>
      </c>
      <c r="S95" s="192">
        <v>0</v>
      </c>
      <c r="T95" s="193">
        <f t="shared" si="3"/>
        <v>0</v>
      </c>
      <c r="U95" s="31"/>
      <c r="V95" s="31"/>
      <c r="W95" s="31"/>
      <c r="X95" s="31"/>
      <c r="Y95" s="31"/>
      <c r="Z95" s="31"/>
      <c r="AA95" s="31"/>
      <c r="AB95" s="31"/>
      <c r="AC95" s="31"/>
      <c r="AD95" s="31"/>
      <c r="AE95" s="31"/>
      <c r="AR95" s="194" t="s">
        <v>130</v>
      </c>
      <c r="AT95" s="194" t="s">
        <v>127</v>
      </c>
      <c r="AU95" s="194" t="s">
        <v>83</v>
      </c>
      <c r="AY95" s="14" t="s">
        <v>117</v>
      </c>
      <c r="BE95" s="195">
        <f t="shared" si="4"/>
        <v>0</v>
      </c>
      <c r="BF95" s="195">
        <f t="shared" si="5"/>
        <v>0</v>
      </c>
      <c r="BG95" s="195">
        <f t="shared" si="6"/>
        <v>0</v>
      </c>
      <c r="BH95" s="195">
        <f t="shared" si="7"/>
        <v>0</v>
      </c>
      <c r="BI95" s="195">
        <f t="shared" si="8"/>
        <v>0</v>
      </c>
      <c r="BJ95" s="14" t="s">
        <v>80</v>
      </c>
      <c r="BK95" s="195">
        <f t="shared" si="9"/>
        <v>0</v>
      </c>
      <c r="BL95" s="14" t="s">
        <v>125</v>
      </c>
      <c r="BM95" s="194" t="s">
        <v>156</v>
      </c>
    </row>
    <row r="96" spans="1:65" s="2" customFormat="1" ht="36" x14ac:dyDescent="0.2">
      <c r="A96" s="31"/>
      <c r="B96" s="32"/>
      <c r="C96" s="183" t="s">
        <v>157</v>
      </c>
      <c r="D96" s="183" t="s">
        <v>120</v>
      </c>
      <c r="E96" s="184" t="s">
        <v>158</v>
      </c>
      <c r="F96" s="185" t="s">
        <v>159</v>
      </c>
      <c r="G96" s="186" t="s">
        <v>123</v>
      </c>
      <c r="H96" s="187">
        <v>156</v>
      </c>
      <c r="I96" s="188"/>
      <c r="J96" s="189">
        <f t="shared" si="0"/>
        <v>0</v>
      </c>
      <c r="K96" s="185" t="s">
        <v>124</v>
      </c>
      <c r="L96" s="36"/>
      <c r="M96" s="190" t="s">
        <v>19</v>
      </c>
      <c r="N96" s="191" t="s">
        <v>43</v>
      </c>
      <c r="O96" s="61"/>
      <c r="P96" s="192">
        <f t="shared" si="1"/>
        <v>0</v>
      </c>
      <c r="Q96" s="192">
        <v>0</v>
      </c>
      <c r="R96" s="192">
        <f t="shared" si="2"/>
        <v>0</v>
      </c>
      <c r="S96" s="192">
        <v>0</v>
      </c>
      <c r="T96" s="193">
        <f t="shared" si="3"/>
        <v>0</v>
      </c>
      <c r="U96" s="31"/>
      <c r="V96" s="31"/>
      <c r="W96" s="31"/>
      <c r="X96" s="31"/>
      <c r="Y96" s="31"/>
      <c r="Z96" s="31"/>
      <c r="AA96" s="31"/>
      <c r="AB96" s="31"/>
      <c r="AC96" s="31"/>
      <c r="AD96" s="31"/>
      <c r="AE96" s="31"/>
      <c r="AR96" s="194" t="s">
        <v>125</v>
      </c>
      <c r="AT96" s="194" t="s">
        <v>120</v>
      </c>
      <c r="AU96" s="194" t="s">
        <v>83</v>
      </c>
      <c r="AY96" s="14" t="s">
        <v>117</v>
      </c>
      <c r="BE96" s="195">
        <f t="shared" si="4"/>
        <v>0</v>
      </c>
      <c r="BF96" s="195">
        <f t="shared" si="5"/>
        <v>0</v>
      </c>
      <c r="BG96" s="195">
        <f t="shared" si="6"/>
        <v>0</v>
      </c>
      <c r="BH96" s="195">
        <f t="shared" si="7"/>
        <v>0</v>
      </c>
      <c r="BI96" s="195">
        <f t="shared" si="8"/>
        <v>0</v>
      </c>
      <c r="BJ96" s="14" t="s">
        <v>80</v>
      </c>
      <c r="BK96" s="195">
        <f t="shared" si="9"/>
        <v>0</v>
      </c>
      <c r="BL96" s="14" t="s">
        <v>125</v>
      </c>
      <c r="BM96" s="194" t="s">
        <v>160</v>
      </c>
    </row>
    <row r="97" spans="1:65" s="2" customFormat="1" ht="12" x14ac:dyDescent="0.2">
      <c r="A97" s="31"/>
      <c r="B97" s="32"/>
      <c r="C97" s="196" t="s">
        <v>161</v>
      </c>
      <c r="D97" s="196" t="s">
        <v>127</v>
      </c>
      <c r="E97" s="197" t="s">
        <v>162</v>
      </c>
      <c r="F97" s="198" t="s">
        <v>163</v>
      </c>
      <c r="G97" s="199" t="s">
        <v>123</v>
      </c>
      <c r="H97" s="200">
        <v>156</v>
      </c>
      <c r="I97" s="201"/>
      <c r="J97" s="202">
        <f t="shared" si="0"/>
        <v>0</v>
      </c>
      <c r="K97" s="198" t="s">
        <v>124</v>
      </c>
      <c r="L97" s="203"/>
      <c r="M97" s="204" t="s">
        <v>19</v>
      </c>
      <c r="N97" s="205" t="s">
        <v>43</v>
      </c>
      <c r="O97" s="61"/>
      <c r="P97" s="192">
        <f t="shared" si="1"/>
        <v>0</v>
      </c>
      <c r="Q97" s="192">
        <v>1.2E-4</v>
      </c>
      <c r="R97" s="192">
        <f t="shared" si="2"/>
        <v>1.8720000000000001E-2</v>
      </c>
      <c r="S97" s="192">
        <v>0</v>
      </c>
      <c r="T97" s="193">
        <f t="shared" si="3"/>
        <v>0</v>
      </c>
      <c r="U97" s="31"/>
      <c r="V97" s="31"/>
      <c r="W97" s="31"/>
      <c r="X97" s="31"/>
      <c r="Y97" s="31"/>
      <c r="Z97" s="31"/>
      <c r="AA97" s="31"/>
      <c r="AB97" s="31"/>
      <c r="AC97" s="31"/>
      <c r="AD97" s="31"/>
      <c r="AE97" s="31"/>
      <c r="AR97" s="194" t="s">
        <v>130</v>
      </c>
      <c r="AT97" s="194" t="s">
        <v>127</v>
      </c>
      <c r="AU97" s="194" t="s">
        <v>83</v>
      </c>
      <c r="AY97" s="14" t="s">
        <v>117</v>
      </c>
      <c r="BE97" s="195">
        <f t="shared" si="4"/>
        <v>0</v>
      </c>
      <c r="BF97" s="195">
        <f t="shared" si="5"/>
        <v>0</v>
      </c>
      <c r="BG97" s="195">
        <f t="shared" si="6"/>
        <v>0</v>
      </c>
      <c r="BH97" s="195">
        <f t="shared" si="7"/>
        <v>0</v>
      </c>
      <c r="BI97" s="195">
        <f t="shared" si="8"/>
        <v>0</v>
      </c>
      <c r="BJ97" s="14" t="s">
        <v>80</v>
      </c>
      <c r="BK97" s="195">
        <f t="shared" si="9"/>
        <v>0</v>
      </c>
      <c r="BL97" s="14" t="s">
        <v>125</v>
      </c>
      <c r="BM97" s="194" t="s">
        <v>164</v>
      </c>
    </row>
    <row r="98" spans="1:65" s="2" customFormat="1" ht="36" x14ac:dyDescent="0.2">
      <c r="A98" s="31"/>
      <c r="B98" s="32"/>
      <c r="C98" s="183" t="s">
        <v>165</v>
      </c>
      <c r="D98" s="183" t="s">
        <v>120</v>
      </c>
      <c r="E98" s="184" t="s">
        <v>158</v>
      </c>
      <c r="F98" s="185" t="s">
        <v>159</v>
      </c>
      <c r="G98" s="186" t="s">
        <v>123</v>
      </c>
      <c r="H98" s="187">
        <v>60</v>
      </c>
      <c r="I98" s="188"/>
      <c r="J98" s="189">
        <f t="shared" si="0"/>
        <v>0</v>
      </c>
      <c r="K98" s="185" t="s">
        <v>124</v>
      </c>
      <c r="L98" s="36"/>
      <c r="M98" s="190" t="s">
        <v>19</v>
      </c>
      <c r="N98" s="191" t="s">
        <v>43</v>
      </c>
      <c r="O98" s="61"/>
      <c r="P98" s="192">
        <f t="shared" si="1"/>
        <v>0</v>
      </c>
      <c r="Q98" s="192">
        <v>0</v>
      </c>
      <c r="R98" s="192">
        <f t="shared" si="2"/>
        <v>0</v>
      </c>
      <c r="S98" s="192">
        <v>0</v>
      </c>
      <c r="T98" s="193">
        <f t="shared" si="3"/>
        <v>0</v>
      </c>
      <c r="U98" s="31"/>
      <c r="V98" s="31"/>
      <c r="W98" s="31"/>
      <c r="X98" s="31"/>
      <c r="Y98" s="31"/>
      <c r="Z98" s="31"/>
      <c r="AA98" s="31"/>
      <c r="AB98" s="31"/>
      <c r="AC98" s="31"/>
      <c r="AD98" s="31"/>
      <c r="AE98" s="31"/>
      <c r="AR98" s="194" t="s">
        <v>125</v>
      </c>
      <c r="AT98" s="194" t="s">
        <v>120</v>
      </c>
      <c r="AU98" s="194" t="s">
        <v>83</v>
      </c>
      <c r="AY98" s="14" t="s">
        <v>117</v>
      </c>
      <c r="BE98" s="195">
        <f t="shared" si="4"/>
        <v>0</v>
      </c>
      <c r="BF98" s="195">
        <f t="shared" si="5"/>
        <v>0</v>
      </c>
      <c r="BG98" s="195">
        <f t="shared" si="6"/>
        <v>0</v>
      </c>
      <c r="BH98" s="195">
        <f t="shared" si="7"/>
        <v>0</v>
      </c>
      <c r="BI98" s="195">
        <f t="shared" si="8"/>
        <v>0</v>
      </c>
      <c r="BJ98" s="14" t="s">
        <v>80</v>
      </c>
      <c r="BK98" s="195">
        <f t="shared" si="9"/>
        <v>0</v>
      </c>
      <c r="BL98" s="14" t="s">
        <v>125</v>
      </c>
      <c r="BM98" s="194" t="s">
        <v>166</v>
      </c>
    </row>
    <row r="99" spans="1:65" s="2" customFormat="1" ht="12" x14ac:dyDescent="0.2">
      <c r="A99" s="31"/>
      <c r="B99" s="32"/>
      <c r="C99" s="196" t="s">
        <v>167</v>
      </c>
      <c r="D99" s="196" t="s">
        <v>127</v>
      </c>
      <c r="E99" s="197" t="s">
        <v>168</v>
      </c>
      <c r="F99" s="198" t="s">
        <v>169</v>
      </c>
      <c r="G99" s="199" t="s">
        <v>123</v>
      </c>
      <c r="H99" s="200">
        <v>60</v>
      </c>
      <c r="I99" s="201"/>
      <c r="J99" s="202">
        <f t="shared" si="0"/>
        <v>0</v>
      </c>
      <c r="K99" s="198" t="s">
        <v>124</v>
      </c>
      <c r="L99" s="203"/>
      <c r="M99" s="204" t="s">
        <v>19</v>
      </c>
      <c r="N99" s="205" t="s">
        <v>43</v>
      </c>
      <c r="O99" s="61"/>
      <c r="P99" s="192">
        <f t="shared" si="1"/>
        <v>0</v>
      </c>
      <c r="Q99" s="192">
        <v>1.7000000000000001E-4</v>
      </c>
      <c r="R99" s="192">
        <f t="shared" si="2"/>
        <v>1.0200000000000001E-2</v>
      </c>
      <c r="S99" s="192">
        <v>0</v>
      </c>
      <c r="T99" s="193">
        <f t="shared" si="3"/>
        <v>0</v>
      </c>
      <c r="U99" s="31"/>
      <c r="V99" s="31"/>
      <c r="W99" s="31"/>
      <c r="X99" s="31"/>
      <c r="Y99" s="31"/>
      <c r="Z99" s="31"/>
      <c r="AA99" s="31"/>
      <c r="AB99" s="31"/>
      <c r="AC99" s="31"/>
      <c r="AD99" s="31"/>
      <c r="AE99" s="31"/>
      <c r="AR99" s="194" t="s">
        <v>130</v>
      </c>
      <c r="AT99" s="194" t="s">
        <v>127</v>
      </c>
      <c r="AU99" s="194" t="s">
        <v>83</v>
      </c>
      <c r="AY99" s="14" t="s">
        <v>117</v>
      </c>
      <c r="BE99" s="195">
        <f t="shared" si="4"/>
        <v>0</v>
      </c>
      <c r="BF99" s="195">
        <f t="shared" si="5"/>
        <v>0</v>
      </c>
      <c r="BG99" s="195">
        <f t="shared" si="6"/>
        <v>0</v>
      </c>
      <c r="BH99" s="195">
        <f t="shared" si="7"/>
        <v>0</v>
      </c>
      <c r="BI99" s="195">
        <f t="shared" si="8"/>
        <v>0</v>
      </c>
      <c r="BJ99" s="14" t="s">
        <v>80</v>
      </c>
      <c r="BK99" s="195">
        <f t="shared" si="9"/>
        <v>0</v>
      </c>
      <c r="BL99" s="14" t="s">
        <v>125</v>
      </c>
      <c r="BM99" s="194" t="s">
        <v>170</v>
      </c>
    </row>
    <row r="100" spans="1:65" s="2" customFormat="1" ht="36" x14ac:dyDescent="0.2">
      <c r="A100" s="31"/>
      <c r="B100" s="32"/>
      <c r="C100" s="183" t="s">
        <v>171</v>
      </c>
      <c r="D100" s="183" t="s">
        <v>120</v>
      </c>
      <c r="E100" s="184" t="s">
        <v>158</v>
      </c>
      <c r="F100" s="185" t="s">
        <v>159</v>
      </c>
      <c r="G100" s="186" t="s">
        <v>123</v>
      </c>
      <c r="H100" s="187">
        <v>13</v>
      </c>
      <c r="I100" s="188"/>
      <c r="J100" s="189">
        <f t="shared" si="0"/>
        <v>0</v>
      </c>
      <c r="K100" s="185" t="s">
        <v>124</v>
      </c>
      <c r="L100" s="36"/>
      <c r="M100" s="190" t="s">
        <v>19</v>
      </c>
      <c r="N100" s="191" t="s">
        <v>43</v>
      </c>
      <c r="O100" s="61"/>
      <c r="P100" s="192">
        <f t="shared" si="1"/>
        <v>0</v>
      </c>
      <c r="Q100" s="192">
        <v>0</v>
      </c>
      <c r="R100" s="192">
        <f t="shared" si="2"/>
        <v>0</v>
      </c>
      <c r="S100" s="192">
        <v>0</v>
      </c>
      <c r="T100" s="193">
        <f t="shared" si="3"/>
        <v>0</v>
      </c>
      <c r="U100" s="31"/>
      <c r="V100" s="31"/>
      <c r="W100" s="31"/>
      <c r="X100" s="31"/>
      <c r="Y100" s="31"/>
      <c r="Z100" s="31"/>
      <c r="AA100" s="31"/>
      <c r="AB100" s="31"/>
      <c r="AC100" s="31"/>
      <c r="AD100" s="31"/>
      <c r="AE100" s="31"/>
      <c r="AR100" s="194" t="s">
        <v>125</v>
      </c>
      <c r="AT100" s="194" t="s">
        <v>120</v>
      </c>
      <c r="AU100" s="194" t="s">
        <v>83</v>
      </c>
      <c r="AY100" s="14" t="s">
        <v>117</v>
      </c>
      <c r="BE100" s="195">
        <f t="shared" si="4"/>
        <v>0</v>
      </c>
      <c r="BF100" s="195">
        <f t="shared" si="5"/>
        <v>0</v>
      </c>
      <c r="BG100" s="195">
        <f t="shared" si="6"/>
        <v>0</v>
      </c>
      <c r="BH100" s="195">
        <f t="shared" si="7"/>
        <v>0</v>
      </c>
      <c r="BI100" s="195">
        <f t="shared" si="8"/>
        <v>0</v>
      </c>
      <c r="BJ100" s="14" t="s">
        <v>80</v>
      </c>
      <c r="BK100" s="195">
        <f t="shared" si="9"/>
        <v>0</v>
      </c>
      <c r="BL100" s="14" t="s">
        <v>125</v>
      </c>
      <c r="BM100" s="194" t="s">
        <v>172</v>
      </c>
    </row>
    <row r="101" spans="1:65" s="2" customFormat="1" ht="12" x14ac:dyDescent="0.2">
      <c r="A101" s="31"/>
      <c r="B101" s="32"/>
      <c r="C101" s="196" t="s">
        <v>173</v>
      </c>
      <c r="D101" s="196" t="s">
        <v>127</v>
      </c>
      <c r="E101" s="197" t="s">
        <v>162</v>
      </c>
      <c r="F101" s="198" t="s">
        <v>163</v>
      </c>
      <c r="G101" s="199" t="s">
        <v>123</v>
      </c>
      <c r="H101" s="200">
        <v>13</v>
      </c>
      <c r="I101" s="201"/>
      <c r="J101" s="202">
        <f t="shared" si="0"/>
        <v>0</v>
      </c>
      <c r="K101" s="198" t="s">
        <v>124</v>
      </c>
      <c r="L101" s="203"/>
      <c r="M101" s="204" t="s">
        <v>19</v>
      </c>
      <c r="N101" s="205" t="s">
        <v>43</v>
      </c>
      <c r="O101" s="61"/>
      <c r="P101" s="192">
        <f t="shared" si="1"/>
        <v>0</v>
      </c>
      <c r="Q101" s="192">
        <v>1.2E-4</v>
      </c>
      <c r="R101" s="192">
        <f t="shared" si="2"/>
        <v>1.56E-3</v>
      </c>
      <c r="S101" s="192">
        <v>0</v>
      </c>
      <c r="T101" s="193">
        <f t="shared" si="3"/>
        <v>0</v>
      </c>
      <c r="U101" s="31"/>
      <c r="V101" s="31"/>
      <c r="W101" s="31"/>
      <c r="X101" s="31"/>
      <c r="Y101" s="31"/>
      <c r="Z101" s="31"/>
      <c r="AA101" s="31"/>
      <c r="AB101" s="31"/>
      <c r="AC101" s="31"/>
      <c r="AD101" s="31"/>
      <c r="AE101" s="31"/>
      <c r="AR101" s="194" t="s">
        <v>130</v>
      </c>
      <c r="AT101" s="194" t="s">
        <v>127</v>
      </c>
      <c r="AU101" s="194" t="s">
        <v>83</v>
      </c>
      <c r="AY101" s="14" t="s">
        <v>117</v>
      </c>
      <c r="BE101" s="195">
        <f t="shared" si="4"/>
        <v>0</v>
      </c>
      <c r="BF101" s="195">
        <f t="shared" si="5"/>
        <v>0</v>
      </c>
      <c r="BG101" s="195">
        <f t="shared" si="6"/>
        <v>0</v>
      </c>
      <c r="BH101" s="195">
        <f t="shared" si="7"/>
        <v>0</v>
      </c>
      <c r="BI101" s="195">
        <f t="shared" si="8"/>
        <v>0</v>
      </c>
      <c r="BJ101" s="14" t="s">
        <v>80</v>
      </c>
      <c r="BK101" s="195">
        <f t="shared" si="9"/>
        <v>0</v>
      </c>
      <c r="BL101" s="14" t="s">
        <v>125</v>
      </c>
      <c r="BM101" s="194" t="s">
        <v>174</v>
      </c>
    </row>
    <row r="102" spans="1:65" s="2" customFormat="1" ht="36" x14ac:dyDescent="0.2">
      <c r="A102" s="31"/>
      <c r="B102" s="32"/>
      <c r="C102" s="183" t="s">
        <v>8</v>
      </c>
      <c r="D102" s="183" t="s">
        <v>120</v>
      </c>
      <c r="E102" s="184" t="s">
        <v>175</v>
      </c>
      <c r="F102" s="185" t="s">
        <v>176</v>
      </c>
      <c r="G102" s="186" t="s">
        <v>123</v>
      </c>
      <c r="H102" s="187">
        <v>24</v>
      </c>
      <c r="I102" s="188"/>
      <c r="J102" s="189">
        <f t="shared" si="0"/>
        <v>0</v>
      </c>
      <c r="K102" s="185" t="s">
        <v>124</v>
      </c>
      <c r="L102" s="36"/>
      <c r="M102" s="190" t="s">
        <v>19</v>
      </c>
      <c r="N102" s="191" t="s">
        <v>43</v>
      </c>
      <c r="O102" s="61"/>
      <c r="P102" s="192">
        <f t="shared" si="1"/>
        <v>0</v>
      </c>
      <c r="Q102" s="192">
        <v>0</v>
      </c>
      <c r="R102" s="192">
        <f t="shared" si="2"/>
        <v>0</v>
      </c>
      <c r="S102" s="192">
        <v>0</v>
      </c>
      <c r="T102" s="193">
        <f t="shared" si="3"/>
        <v>0</v>
      </c>
      <c r="U102" s="31"/>
      <c r="V102" s="31"/>
      <c r="W102" s="31"/>
      <c r="X102" s="31"/>
      <c r="Y102" s="31"/>
      <c r="Z102" s="31"/>
      <c r="AA102" s="31"/>
      <c r="AB102" s="31"/>
      <c r="AC102" s="31"/>
      <c r="AD102" s="31"/>
      <c r="AE102" s="31"/>
      <c r="AR102" s="194" t="s">
        <v>125</v>
      </c>
      <c r="AT102" s="194" t="s">
        <v>120</v>
      </c>
      <c r="AU102" s="194" t="s">
        <v>83</v>
      </c>
      <c r="AY102" s="14" t="s">
        <v>117</v>
      </c>
      <c r="BE102" s="195">
        <f t="shared" si="4"/>
        <v>0</v>
      </c>
      <c r="BF102" s="195">
        <f t="shared" si="5"/>
        <v>0</v>
      </c>
      <c r="BG102" s="195">
        <f t="shared" si="6"/>
        <v>0</v>
      </c>
      <c r="BH102" s="195">
        <f t="shared" si="7"/>
        <v>0</v>
      </c>
      <c r="BI102" s="195">
        <f t="shared" si="8"/>
        <v>0</v>
      </c>
      <c r="BJ102" s="14" t="s">
        <v>80</v>
      </c>
      <c r="BK102" s="195">
        <f t="shared" si="9"/>
        <v>0</v>
      </c>
      <c r="BL102" s="14" t="s">
        <v>125</v>
      </c>
      <c r="BM102" s="194" t="s">
        <v>177</v>
      </c>
    </row>
    <row r="103" spans="1:65" s="2" customFormat="1" ht="12" x14ac:dyDescent="0.2">
      <c r="A103" s="31"/>
      <c r="B103" s="32"/>
      <c r="C103" s="196" t="s">
        <v>125</v>
      </c>
      <c r="D103" s="196" t="s">
        <v>127</v>
      </c>
      <c r="E103" s="197" t="s">
        <v>178</v>
      </c>
      <c r="F103" s="198" t="s">
        <v>179</v>
      </c>
      <c r="G103" s="199" t="s">
        <v>123</v>
      </c>
      <c r="H103" s="200">
        <v>24</v>
      </c>
      <c r="I103" s="201"/>
      <c r="J103" s="202">
        <f t="shared" si="0"/>
        <v>0</v>
      </c>
      <c r="K103" s="198" t="s">
        <v>124</v>
      </c>
      <c r="L103" s="203"/>
      <c r="M103" s="204" t="s">
        <v>19</v>
      </c>
      <c r="N103" s="205" t="s">
        <v>43</v>
      </c>
      <c r="O103" s="61"/>
      <c r="P103" s="192">
        <f t="shared" si="1"/>
        <v>0</v>
      </c>
      <c r="Q103" s="192">
        <v>5.0000000000000002E-5</v>
      </c>
      <c r="R103" s="192">
        <f t="shared" si="2"/>
        <v>1.2000000000000001E-3</v>
      </c>
      <c r="S103" s="192">
        <v>0</v>
      </c>
      <c r="T103" s="193">
        <f t="shared" si="3"/>
        <v>0</v>
      </c>
      <c r="U103" s="31"/>
      <c r="V103" s="31"/>
      <c r="W103" s="31"/>
      <c r="X103" s="31"/>
      <c r="Y103" s="31"/>
      <c r="Z103" s="31"/>
      <c r="AA103" s="31"/>
      <c r="AB103" s="31"/>
      <c r="AC103" s="31"/>
      <c r="AD103" s="31"/>
      <c r="AE103" s="31"/>
      <c r="AR103" s="194" t="s">
        <v>130</v>
      </c>
      <c r="AT103" s="194" t="s">
        <v>127</v>
      </c>
      <c r="AU103" s="194" t="s">
        <v>83</v>
      </c>
      <c r="AY103" s="14" t="s">
        <v>117</v>
      </c>
      <c r="BE103" s="195">
        <f t="shared" si="4"/>
        <v>0</v>
      </c>
      <c r="BF103" s="195">
        <f t="shared" si="5"/>
        <v>0</v>
      </c>
      <c r="BG103" s="195">
        <f t="shared" si="6"/>
        <v>0</v>
      </c>
      <c r="BH103" s="195">
        <f t="shared" si="7"/>
        <v>0</v>
      </c>
      <c r="BI103" s="195">
        <f t="shared" si="8"/>
        <v>0</v>
      </c>
      <c r="BJ103" s="14" t="s">
        <v>80</v>
      </c>
      <c r="BK103" s="195">
        <f t="shared" si="9"/>
        <v>0</v>
      </c>
      <c r="BL103" s="14" t="s">
        <v>125</v>
      </c>
      <c r="BM103" s="194" t="s">
        <v>180</v>
      </c>
    </row>
    <row r="104" spans="1:65" s="2" customFormat="1" ht="36" x14ac:dyDescent="0.2">
      <c r="A104" s="31"/>
      <c r="B104" s="32"/>
      <c r="C104" s="183" t="s">
        <v>181</v>
      </c>
      <c r="D104" s="183" t="s">
        <v>120</v>
      </c>
      <c r="E104" s="184" t="s">
        <v>175</v>
      </c>
      <c r="F104" s="185" t="s">
        <v>176</v>
      </c>
      <c r="G104" s="186" t="s">
        <v>123</v>
      </c>
      <c r="H104" s="187">
        <v>71</v>
      </c>
      <c r="I104" s="188"/>
      <c r="J104" s="189">
        <f t="shared" si="0"/>
        <v>0</v>
      </c>
      <c r="K104" s="185" t="s">
        <v>124</v>
      </c>
      <c r="L104" s="36"/>
      <c r="M104" s="190" t="s">
        <v>19</v>
      </c>
      <c r="N104" s="191" t="s">
        <v>43</v>
      </c>
      <c r="O104" s="61"/>
      <c r="P104" s="192">
        <f t="shared" si="1"/>
        <v>0</v>
      </c>
      <c r="Q104" s="192">
        <v>0</v>
      </c>
      <c r="R104" s="192">
        <f t="shared" si="2"/>
        <v>0</v>
      </c>
      <c r="S104" s="192">
        <v>0</v>
      </c>
      <c r="T104" s="193">
        <f t="shared" si="3"/>
        <v>0</v>
      </c>
      <c r="U104" s="31"/>
      <c r="V104" s="31"/>
      <c r="W104" s="31"/>
      <c r="X104" s="31"/>
      <c r="Y104" s="31"/>
      <c r="Z104" s="31"/>
      <c r="AA104" s="31"/>
      <c r="AB104" s="31"/>
      <c r="AC104" s="31"/>
      <c r="AD104" s="31"/>
      <c r="AE104" s="31"/>
      <c r="AR104" s="194" t="s">
        <v>125</v>
      </c>
      <c r="AT104" s="194" t="s">
        <v>120</v>
      </c>
      <c r="AU104" s="194" t="s">
        <v>83</v>
      </c>
      <c r="AY104" s="14" t="s">
        <v>117</v>
      </c>
      <c r="BE104" s="195">
        <f t="shared" si="4"/>
        <v>0</v>
      </c>
      <c r="BF104" s="195">
        <f t="shared" si="5"/>
        <v>0</v>
      </c>
      <c r="BG104" s="195">
        <f t="shared" si="6"/>
        <v>0</v>
      </c>
      <c r="BH104" s="195">
        <f t="shared" si="7"/>
        <v>0</v>
      </c>
      <c r="BI104" s="195">
        <f t="shared" si="8"/>
        <v>0</v>
      </c>
      <c r="BJ104" s="14" t="s">
        <v>80</v>
      </c>
      <c r="BK104" s="195">
        <f t="shared" si="9"/>
        <v>0</v>
      </c>
      <c r="BL104" s="14" t="s">
        <v>125</v>
      </c>
      <c r="BM104" s="194" t="s">
        <v>182</v>
      </c>
    </row>
    <row r="105" spans="1:65" s="2" customFormat="1" ht="12" x14ac:dyDescent="0.2">
      <c r="A105" s="31"/>
      <c r="B105" s="32"/>
      <c r="C105" s="196" t="s">
        <v>183</v>
      </c>
      <c r="D105" s="196" t="s">
        <v>127</v>
      </c>
      <c r="E105" s="197" t="s">
        <v>184</v>
      </c>
      <c r="F105" s="198" t="s">
        <v>185</v>
      </c>
      <c r="G105" s="199" t="s">
        <v>123</v>
      </c>
      <c r="H105" s="200">
        <v>71</v>
      </c>
      <c r="I105" s="201"/>
      <c r="J105" s="202">
        <f t="shared" si="0"/>
        <v>0</v>
      </c>
      <c r="K105" s="198" t="s">
        <v>124</v>
      </c>
      <c r="L105" s="203"/>
      <c r="M105" s="204" t="s">
        <v>19</v>
      </c>
      <c r="N105" s="205" t="s">
        <v>43</v>
      </c>
      <c r="O105" s="61"/>
      <c r="P105" s="192">
        <f t="shared" si="1"/>
        <v>0</v>
      </c>
      <c r="Q105" s="192">
        <v>6.9999999999999994E-5</v>
      </c>
      <c r="R105" s="192">
        <f t="shared" si="2"/>
        <v>4.9699999999999996E-3</v>
      </c>
      <c r="S105" s="192">
        <v>0</v>
      </c>
      <c r="T105" s="193">
        <f t="shared" si="3"/>
        <v>0</v>
      </c>
      <c r="U105" s="31"/>
      <c r="V105" s="31"/>
      <c r="W105" s="31"/>
      <c r="X105" s="31"/>
      <c r="Y105" s="31"/>
      <c r="Z105" s="31"/>
      <c r="AA105" s="31"/>
      <c r="AB105" s="31"/>
      <c r="AC105" s="31"/>
      <c r="AD105" s="31"/>
      <c r="AE105" s="31"/>
      <c r="AR105" s="194" t="s">
        <v>130</v>
      </c>
      <c r="AT105" s="194" t="s">
        <v>127</v>
      </c>
      <c r="AU105" s="194" t="s">
        <v>83</v>
      </c>
      <c r="AY105" s="14" t="s">
        <v>117</v>
      </c>
      <c r="BE105" s="195">
        <f t="shared" si="4"/>
        <v>0</v>
      </c>
      <c r="BF105" s="195">
        <f t="shared" si="5"/>
        <v>0</v>
      </c>
      <c r="BG105" s="195">
        <f t="shared" si="6"/>
        <v>0</v>
      </c>
      <c r="BH105" s="195">
        <f t="shared" si="7"/>
        <v>0</v>
      </c>
      <c r="BI105" s="195">
        <f t="shared" si="8"/>
        <v>0</v>
      </c>
      <c r="BJ105" s="14" t="s">
        <v>80</v>
      </c>
      <c r="BK105" s="195">
        <f t="shared" si="9"/>
        <v>0</v>
      </c>
      <c r="BL105" s="14" t="s">
        <v>125</v>
      </c>
      <c r="BM105" s="194" t="s">
        <v>186</v>
      </c>
    </row>
    <row r="106" spans="1:65" s="2" customFormat="1" ht="36" x14ac:dyDescent="0.2">
      <c r="A106" s="31"/>
      <c r="B106" s="32"/>
      <c r="C106" s="183" t="s">
        <v>187</v>
      </c>
      <c r="D106" s="183" t="s">
        <v>120</v>
      </c>
      <c r="E106" s="184" t="s">
        <v>188</v>
      </c>
      <c r="F106" s="185" t="s">
        <v>189</v>
      </c>
      <c r="G106" s="186" t="s">
        <v>123</v>
      </c>
      <c r="H106" s="187">
        <v>279</v>
      </c>
      <c r="I106" s="188"/>
      <c r="J106" s="189">
        <f t="shared" si="0"/>
        <v>0</v>
      </c>
      <c r="K106" s="185" t="s">
        <v>124</v>
      </c>
      <c r="L106" s="36"/>
      <c r="M106" s="190" t="s">
        <v>19</v>
      </c>
      <c r="N106" s="191" t="s">
        <v>43</v>
      </c>
      <c r="O106" s="61"/>
      <c r="P106" s="192">
        <f t="shared" si="1"/>
        <v>0</v>
      </c>
      <c r="Q106" s="192">
        <v>0</v>
      </c>
      <c r="R106" s="192">
        <f t="shared" si="2"/>
        <v>0</v>
      </c>
      <c r="S106" s="192">
        <v>0</v>
      </c>
      <c r="T106" s="193">
        <f t="shared" si="3"/>
        <v>0</v>
      </c>
      <c r="U106" s="31"/>
      <c r="V106" s="31"/>
      <c r="W106" s="31"/>
      <c r="X106" s="31"/>
      <c r="Y106" s="31"/>
      <c r="Z106" s="31"/>
      <c r="AA106" s="31"/>
      <c r="AB106" s="31"/>
      <c r="AC106" s="31"/>
      <c r="AD106" s="31"/>
      <c r="AE106" s="31"/>
      <c r="AR106" s="194" t="s">
        <v>125</v>
      </c>
      <c r="AT106" s="194" t="s">
        <v>120</v>
      </c>
      <c r="AU106" s="194" t="s">
        <v>83</v>
      </c>
      <c r="AY106" s="14" t="s">
        <v>117</v>
      </c>
      <c r="BE106" s="195">
        <f t="shared" si="4"/>
        <v>0</v>
      </c>
      <c r="BF106" s="195">
        <f t="shared" si="5"/>
        <v>0</v>
      </c>
      <c r="BG106" s="195">
        <f t="shared" si="6"/>
        <v>0</v>
      </c>
      <c r="BH106" s="195">
        <f t="shared" si="7"/>
        <v>0</v>
      </c>
      <c r="BI106" s="195">
        <f t="shared" si="8"/>
        <v>0</v>
      </c>
      <c r="BJ106" s="14" t="s">
        <v>80</v>
      </c>
      <c r="BK106" s="195">
        <f t="shared" si="9"/>
        <v>0</v>
      </c>
      <c r="BL106" s="14" t="s">
        <v>125</v>
      </c>
      <c r="BM106" s="194" t="s">
        <v>190</v>
      </c>
    </row>
    <row r="107" spans="1:65" s="2" customFormat="1" ht="12" x14ac:dyDescent="0.2">
      <c r="A107" s="31"/>
      <c r="B107" s="32"/>
      <c r="C107" s="196" t="s">
        <v>191</v>
      </c>
      <c r="D107" s="196" t="s">
        <v>127</v>
      </c>
      <c r="E107" s="197" t="s">
        <v>192</v>
      </c>
      <c r="F107" s="198" t="s">
        <v>193</v>
      </c>
      <c r="G107" s="199" t="s">
        <v>123</v>
      </c>
      <c r="H107" s="200">
        <v>279</v>
      </c>
      <c r="I107" s="201"/>
      <c r="J107" s="202">
        <f t="shared" si="0"/>
        <v>0</v>
      </c>
      <c r="K107" s="198" t="s">
        <v>124</v>
      </c>
      <c r="L107" s="203"/>
      <c r="M107" s="204" t="s">
        <v>19</v>
      </c>
      <c r="N107" s="205" t="s">
        <v>43</v>
      </c>
      <c r="O107" s="61"/>
      <c r="P107" s="192">
        <f t="shared" si="1"/>
        <v>0</v>
      </c>
      <c r="Q107" s="192">
        <v>1.3999999999999999E-4</v>
      </c>
      <c r="R107" s="192">
        <f t="shared" si="2"/>
        <v>3.9059999999999997E-2</v>
      </c>
      <c r="S107" s="192">
        <v>0</v>
      </c>
      <c r="T107" s="193">
        <f t="shared" si="3"/>
        <v>0</v>
      </c>
      <c r="U107" s="31"/>
      <c r="V107" s="31"/>
      <c r="W107" s="31"/>
      <c r="X107" s="31"/>
      <c r="Y107" s="31"/>
      <c r="Z107" s="31"/>
      <c r="AA107" s="31"/>
      <c r="AB107" s="31"/>
      <c r="AC107" s="31"/>
      <c r="AD107" s="31"/>
      <c r="AE107" s="31"/>
      <c r="AR107" s="194" t="s">
        <v>130</v>
      </c>
      <c r="AT107" s="194" t="s">
        <v>127</v>
      </c>
      <c r="AU107" s="194" t="s">
        <v>83</v>
      </c>
      <c r="AY107" s="14" t="s">
        <v>117</v>
      </c>
      <c r="BE107" s="195">
        <f t="shared" si="4"/>
        <v>0</v>
      </c>
      <c r="BF107" s="195">
        <f t="shared" si="5"/>
        <v>0</v>
      </c>
      <c r="BG107" s="195">
        <f t="shared" si="6"/>
        <v>0</v>
      </c>
      <c r="BH107" s="195">
        <f t="shared" si="7"/>
        <v>0</v>
      </c>
      <c r="BI107" s="195">
        <f t="shared" si="8"/>
        <v>0</v>
      </c>
      <c r="BJ107" s="14" t="s">
        <v>80</v>
      </c>
      <c r="BK107" s="195">
        <f t="shared" si="9"/>
        <v>0</v>
      </c>
      <c r="BL107" s="14" t="s">
        <v>125</v>
      </c>
      <c r="BM107" s="194" t="s">
        <v>194</v>
      </c>
    </row>
    <row r="108" spans="1:65" s="2" customFormat="1" ht="36" x14ac:dyDescent="0.2">
      <c r="A108" s="31"/>
      <c r="B108" s="32"/>
      <c r="C108" s="183" t="s">
        <v>7</v>
      </c>
      <c r="D108" s="183" t="s">
        <v>120</v>
      </c>
      <c r="E108" s="184" t="s">
        <v>188</v>
      </c>
      <c r="F108" s="185" t="s">
        <v>189</v>
      </c>
      <c r="G108" s="186" t="s">
        <v>123</v>
      </c>
      <c r="H108" s="187">
        <v>31</v>
      </c>
      <c r="I108" s="188"/>
      <c r="J108" s="189">
        <f t="shared" si="0"/>
        <v>0</v>
      </c>
      <c r="K108" s="185" t="s">
        <v>124</v>
      </c>
      <c r="L108" s="36"/>
      <c r="M108" s="190" t="s">
        <v>19</v>
      </c>
      <c r="N108" s="191" t="s">
        <v>43</v>
      </c>
      <c r="O108" s="61"/>
      <c r="P108" s="192">
        <f t="shared" si="1"/>
        <v>0</v>
      </c>
      <c r="Q108" s="192">
        <v>0</v>
      </c>
      <c r="R108" s="192">
        <f t="shared" si="2"/>
        <v>0</v>
      </c>
      <c r="S108" s="192">
        <v>0</v>
      </c>
      <c r="T108" s="193">
        <f t="shared" si="3"/>
        <v>0</v>
      </c>
      <c r="U108" s="31"/>
      <c r="V108" s="31"/>
      <c r="W108" s="31"/>
      <c r="X108" s="31"/>
      <c r="Y108" s="31"/>
      <c r="Z108" s="31"/>
      <c r="AA108" s="31"/>
      <c r="AB108" s="31"/>
      <c r="AC108" s="31"/>
      <c r="AD108" s="31"/>
      <c r="AE108" s="31"/>
      <c r="AR108" s="194" t="s">
        <v>125</v>
      </c>
      <c r="AT108" s="194" t="s">
        <v>120</v>
      </c>
      <c r="AU108" s="194" t="s">
        <v>83</v>
      </c>
      <c r="AY108" s="14" t="s">
        <v>117</v>
      </c>
      <c r="BE108" s="195">
        <f t="shared" si="4"/>
        <v>0</v>
      </c>
      <c r="BF108" s="195">
        <f t="shared" si="5"/>
        <v>0</v>
      </c>
      <c r="BG108" s="195">
        <f t="shared" si="6"/>
        <v>0</v>
      </c>
      <c r="BH108" s="195">
        <f t="shared" si="7"/>
        <v>0</v>
      </c>
      <c r="BI108" s="195">
        <f t="shared" si="8"/>
        <v>0</v>
      </c>
      <c r="BJ108" s="14" t="s">
        <v>80</v>
      </c>
      <c r="BK108" s="195">
        <f t="shared" si="9"/>
        <v>0</v>
      </c>
      <c r="BL108" s="14" t="s">
        <v>125</v>
      </c>
      <c r="BM108" s="194" t="s">
        <v>195</v>
      </c>
    </row>
    <row r="109" spans="1:65" s="2" customFormat="1" ht="12" x14ac:dyDescent="0.2">
      <c r="A109" s="31"/>
      <c r="B109" s="32"/>
      <c r="C109" s="196" t="s">
        <v>196</v>
      </c>
      <c r="D109" s="196" t="s">
        <v>127</v>
      </c>
      <c r="E109" s="197" t="s">
        <v>197</v>
      </c>
      <c r="F109" s="198" t="s">
        <v>198</v>
      </c>
      <c r="G109" s="199" t="s">
        <v>123</v>
      </c>
      <c r="H109" s="200">
        <v>31</v>
      </c>
      <c r="I109" s="201"/>
      <c r="J109" s="202">
        <f t="shared" si="0"/>
        <v>0</v>
      </c>
      <c r="K109" s="198" t="s">
        <v>124</v>
      </c>
      <c r="L109" s="203"/>
      <c r="M109" s="204" t="s">
        <v>19</v>
      </c>
      <c r="N109" s="205" t="s">
        <v>43</v>
      </c>
      <c r="O109" s="61"/>
      <c r="P109" s="192">
        <f t="shared" si="1"/>
        <v>0</v>
      </c>
      <c r="Q109" s="192">
        <v>2.2000000000000001E-4</v>
      </c>
      <c r="R109" s="192">
        <f t="shared" si="2"/>
        <v>6.8200000000000005E-3</v>
      </c>
      <c r="S109" s="192">
        <v>0</v>
      </c>
      <c r="T109" s="193">
        <f t="shared" si="3"/>
        <v>0</v>
      </c>
      <c r="U109" s="31"/>
      <c r="V109" s="31"/>
      <c r="W109" s="31"/>
      <c r="X109" s="31"/>
      <c r="Y109" s="31"/>
      <c r="Z109" s="31"/>
      <c r="AA109" s="31"/>
      <c r="AB109" s="31"/>
      <c r="AC109" s="31"/>
      <c r="AD109" s="31"/>
      <c r="AE109" s="31"/>
      <c r="AR109" s="194" t="s">
        <v>130</v>
      </c>
      <c r="AT109" s="194" t="s">
        <v>127</v>
      </c>
      <c r="AU109" s="194" t="s">
        <v>83</v>
      </c>
      <c r="AY109" s="14" t="s">
        <v>117</v>
      </c>
      <c r="BE109" s="195">
        <f t="shared" si="4"/>
        <v>0</v>
      </c>
      <c r="BF109" s="195">
        <f t="shared" si="5"/>
        <v>0</v>
      </c>
      <c r="BG109" s="195">
        <f t="shared" si="6"/>
        <v>0</v>
      </c>
      <c r="BH109" s="195">
        <f t="shared" si="7"/>
        <v>0</v>
      </c>
      <c r="BI109" s="195">
        <f t="shared" si="8"/>
        <v>0</v>
      </c>
      <c r="BJ109" s="14" t="s">
        <v>80</v>
      </c>
      <c r="BK109" s="195">
        <f t="shared" si="9"/>
        <v>0</v>
      </c>
      <c r="BL109" s="14" t="s">
        <v>125</v>
      </c>
      <c r="BM109" s="194" t="s">
        <v>199</v>
      </c>
    </row>
    <row r="110" spans="1:65" s="2" customFormat="1" ht="36" x14ac:dyDescent="0.2">
      <c r="A110" s="31"/>
      <c r="B110" s="32"/>
      <c r="C110" s="183" t="s">
        <v>200</v>
      </c>
      <c r="D110" s="183" t="s">
        <v>120</v>
      </c>
      <c r="E110" s="184" t="s">
        <v>201</v>
      </c>
      <c r="F110" s="185" t="s">
        <v>202</v>
      </c>
      <c r="G110" s="186" t="s">
        <v>143</v>
      </c>
      <c r="H110" s="187">
        <v>90</v>
      </c>
      <c r="I110" s="188"/>
      <c r="J110" s="189">
        <f t="shared" si="0"/>
        <v>0</v>
      </c>
      <c r="K110" s="185" t="s">
        <v>124</v>
      </c>
      <c r="L110" s="36"/>
      <c r="M110" s="190" t="s">
        <v>19</v>
      </c>
      <c r="N110" s="191" t="s">
        <v>43</v>
      </c>
      <c r="O110" s="61"/>
      <c r="P110" s="192">
        <f t="shared" si="1"/>
        <v>0</v>
      </c>
      <c r="Q110" s="192">
        <v>0</v>
      </c>
      <c r="R110" s="192">
        <f t="shared" si="2"/>
        <v>0</v>
      </c>
      <c r="S110" s="192">
        <v>0</v>
      </c>
      <c r="T110" s="193">
        <f t="shared" si="3"/>
        <v>0</v>
      </c>
      <c r="U110" s="31"/>
      <c r="V110" s="31"/>
      <c r="W110" s="31"/>
      <c r="X110" s="31"/>
      <c r="Y110" s="31"/>
      <c r="Z110" s="31"/>
      <c r="AA110" s="31"/>
      <c r="AB110" s="31"/>
      <c r="AC110" s="31"/>
      <c r="AD110" s="31"/>
      <c r="AE110" s="31"/>
      <c r="AR110" s="194" t="s">
        <v>125</v>
      </c>
      <c r="AT110" s="194" t="s">
        <v>120</v>
      </c>
      <c r="AU110" s="194" t="s">
        <v>83</v>
      </c>
      <c r="AY110" s="14" t="s">
        <v>117</v>
      </c>
      <c r="BE110" s="195">
        <f t="shared" si="4"/>
        <v>0</v>
      </c>
      <c r="BF110" s="195">
        <f t="shared" si="5"/>
        <v>0</v>
      </c>
      <c r="BG110" s="195">
        <f t="shared" si="6"/>
        <v>0</v>
      </c>
      <c r="BH110" s="195">
        <f t="shared" si="7"/>
        <v>0</v>
      </c>
      <c r="BI110" s="195">
        <f t="shared" si="8"/>
        <v>0</v>
      </c>
      <c r="BJ110" s="14" t="s">
        <v>80</v>
      </c>
      <c r="BK110" s="195">
        <f t="shared" si="9"/>
        <v>0</v>
      </c>
      <c r="BL110" s="14" t="s">
        <v>125</v>
      </c>
      <c r="BM110" s="194" t="s">
        <v>203</v>
      </c>
    </row>
    <row r="111" spans="1:65" s="2" customFormat="1" ht="24" x14ac:dyDescent="0.2">
      <c r="A111" s="31"/>
      <c r="B111" s="32"/>
      <c r="C111" s="183" t="s">
        <v>204</v>
      </c>
      <c r="D111" s="183" t="s">
        <v>120</v>
      </c>
      <c r="E111" s="184" t="s">
        <v>205</v>
      </c>
      <c r="F111" s="185" t="s">
        <v>206</v>
      </c>
      <c r="G111" s="186" t="s">
        <v>143</v>
      </c>
      <c r="H111" s="187">
        <v>1</v>
      </c>
      <c r="I111" s="188"/>
      <c r="J111" s="189">
        <f t="shared" si="0"/>
        <v>0</v>
      </c>
      <c r="K111" s="185" t="s">
        <v>124</v>
      </c>
      <c r="L111" s="36"/>
      <c r="M111" s="190" t="s">
        <v>19</v>
      </c>
      <c r="N111" s="191" t="s">
        <v>43</v>
      </c>
      <c r="O111" s="61"/>
      <c r="P111" s="192">
        <f t="shared" si="1"/>
        <v>0</v>
      </c>
      <c r="Q111" s="192">
        <v>0</v>
      </c>
      <c r="R111" s="192">
        <f t="shared" si="2"/>
        <v>0</v>
      </c>
      <c r="S111" s="192">
        <v>0</v>
      </c>
      <c r="T111" s="193">
        <f t="shared" si="3"/>
        <v>0</v>
      </c>
      <c r="U111" s="31"/>
      <c r="V111" s="31"/>
      <c r="W111" s="31"/>
      <c r="X111" s="31"/>
      <c r="Y111" s="31"/>
      <c r="Z111" s="31"/>
      <c r="AA111" s="31"/>
      <c r="AB111" s="31"/>
      <c r="AC111" s="31"/>
      <c r="AD111" s="31"/>
      <c r="AE111" s="31"/>
      <c r="AR111" s="194" t="s">
        <v>125</v>
      </c>
      <c r="AT111" s="194" t="s">
        <v>120</v>
      </c>
      <c r="AU111" s="194" t="s">
        <v>83</v>
      </c>
      <c r="AY111" s="14" t="s">
        <v>117</v>
      </c>
      <c r="BE111" s="195">
        <f t="shared" si="4"/>
        <v>0</v>
      </c>
      <c r="BF111" s="195">
        <f t="shared" si="5"/>
        <v>0</v>
      </c>
      <c r="BG111" s="195">
        <f t="shared" si="6"/>
        <v>0</v>
      </c>
      <c r="BH111" s="195">
        <f t="shared" si="7"/>
        <v>0</v>
      </c>
      <c r="BI111" s="195">
        <f t="shared" si="8"/>
        <v>0</v>
      </c>
      <c r="BJ111" s="14" t="s">
        <v>80</v>
      </c>
      <c r="BK111" s="195">
        <f t="shared" si="9"/>
        <v>0</v>
      </c>
      <c r="BL111" s="14" t="s">
        <v>125</v>
      </c>
      <c r="BM111" s="194" t="s">
        <v>207</v>
      </c>
    </row>
    <row r="112" spans="1:65" s="2" customFormat="1" ht="48" x14ac:dyDescent="0.2">
      <c r="A112" s="31"/>
      <c r="B112" s="32"/>
      <c r="C112" s="196" t="s">
        <v>208</v>
      </c>
      <c r="D112" s="196" t="s">
        <v>127</v>
      </c>
      <c r="E112" s="197" t="s">
        <v>209</v>
      </c>
      <c r="F112" s="198" t="s">
        <v>210</v>
      </c>
      <c r="G112" s="199" t="s">
        <v>211</v>
      </c>
      <c r="H112" s="200">
        <v>1</v>
      </c>
      <c r="I112" s="201"/>
      <c r="J112" s="202">
        <f t="shared" si="0"/>
        <v>0</v>
      </c>
      <c r="K112" s="198" t="s">
        <v>19</v>
      </c>
      <c r="L112" s="203"/>
      <c r="M112" s="204" t="s">
        <v>19</v>
      </c>
      <c r="N112" s="205" t="s">
        <v>43</v>
      </c>
      <c r="O112" s="61"/>
      <c r="P112" s="192">
        <f t="shared" si="1"/>
        <v>0</v>
      </c>
      <c r="Q112" s="192">
        <v>0</v>
      </c>
      <c r="R112" s="192">
        <f t="shared" si="2"/>
        <v>0</v>
      </c>
      <c r="S112" s="192">
        <v>0</v>
      </c>
      <c r="T112" s="193">
        <f t="shared" si="3"/>
        <v>0</v>
      </c>
      <c r="U112" s="31"/>
      <c r="V112" s="31"/>
      <c r="W112" s="31"/>
      <c r="X112" s="31"/>
      <c r="Y112" s="31"/>
      <c r="Z112" s="31"/>
      <c r="AA112" s="31"/>
      <c r="AB112" s="31"/>
      <c r="AC112" s="31"/>
      <c r="AD112" s="31"/>
      <c r="AE112" s="31"/>
      <c r="AR112" s="194" t="s">
        <v>130</v>
      </c>
      <c r="AT112" s="194" t="s">
        <v>127</v>
      </c>
      <c r="AU112" s="194" t="s">
        <v>83</v>
      </c>
      <c r="AY112" s="14" t="s">
        <v>117</v>
      </c>
      <c r="BE112" s="195">
        <f t="shared" si="4"/>
        <v>0</v>
      </c>
      <c r="BF112" s="195">
        <f t="shared" si="5"/>
        <v>0</v>
      </c>
      <c r="BG112" s="195">
        <f t="shared" si="6"/>
        <v>0</v>
      </c>
      <c r="BH112" s="195">
        <f t="shared" si="7"/>
        <v>0</v>
      </c>
      <c r="BI112" s="195">
        <f t="shared" si="8"/>
        <v>0</v>
      </c>
      <c r="BJ112" s="14" t="s">
        <v>80</v>
      </c>
      <c r="BK112" s="195">
        <f t="shared" si="9"/>
        <v>0</v>
      </c>
      <c r="BL112" s="14" t="s">
        <v>125</v>
      </c>
      <c r="BM112" s="194" t="s">
        <v>212</v>
      </c>
    </row>
    <row r="113" spans="1:65" s="2" customFormat="1" ht="24" x14ac:dyDescent="0.2">
      <c r="A113" s="31"/>
      <c r="B113" s="32"/>
      <c r="C113" s="183" t="s">
        <v>213</v>
      </c>
      <c r="D113" s="183" t="s">
        <v>120</v>
      </c>
      <c r="E113" s="184" t="s">
        <v>214</v>
      </c>
      <c r="F113" s="185" t="s">
        <v>215</v>
      </c>
      <c r="G113" s="186" t="s">
        <v>143</v>
      </c>
      <c r="H113" s="187">
        <v>4</v>
      </c>
      <c r="I113" s="188"/>
      <c r="J113" s="189">
        <f t="shared" si="0"/>
        <v>0</v>
      </c>
      <c r="K113" s="185" t="s">
        <v>124</v>
      </c>
      <c r="L113" s="36"/>
      <c r="M113" s="190" t="s">
        <v>19</v>
      </c>
      <c r="N113" s="191" t="s">
        <v>43</v>
      </c>
      <c r="O113" s="61"/>
      <c r="P113" s="192">
        <f t="shared" si="1"/>
        <v>0</v>
      </c>
      <c r="Q113" s="192">
        <v>0</v>
      </c>
      <c r="R113" s="192">
        <f t="shared" si="2"/>
        <v>0</v>
      </c>
      <c r="S113" s="192">
        <v>0</v>
      </c>
      <c r="T113" s="193">
        <f t="shared" si="3"/>
        <v>0</v>
      </c>
      <c r="U113" s="31"/>
      <c r="V113" s="31"/>
      <c r="W113" s="31"/>
      <c r="X113" s="31"/>
      <c r="Y113" s="31"/>
      <c r="Z113" s="31"/>
      <c r="AA113" s="31"/>
      <c r="AB113" s="31"/>
      <c r="AC113" s="31"/>
      <c r="AD113" s="31"/>
      <c r="AE113" s="31"/>
      <c r="AR113" s="194" t="s">
        <v>125</v>
      </c>
      <c r="AT113" s="194" t="s">
        <v>120</v>
      </c>
      <c r="AU113" s="194" t="s">
        <v>83</v>
      </c>
      <c r="AY113" s="14" t="s">
        <v>117</v>
      </c>
      <c r="BE113" s="195">
        <f t="shared" si="4"/>
        <v>0</v>
      </c>
      <c r="BF113" s="195">
        <f t="shared" si="5"/>
        <v>0</v>
      </c>
      <c r="BG113" s="195">
        <f t="shared" si="6"/>
        <v>0</v>
      </c>
      <c r="BH113" s="195">
        <f t="shared" si="7"/>
        <v>0</v>
      </c>
      <c r="BI113" s="195">
        <f t="shared" si="8"/>
        <v>0</v>
      </c>
      <c r="BJ113" s="14" t="s">
        <v>80</v>
      </c>
      <c r="BK113" s="195">
        <f t="shared" si="9"/>
        <v>0</v>
      </c>
      <c r="BL113" s="14" t="s">
        <v>125</v>
      </c>
      <c r="BM113" s="194" t="s">
        <v>216</v>
      </c>
    </row>
    <row r="114" spans="1:65" s="2" customFormat="1" ht="12" x14ac:dyDescent="0.2">
      <c r="A114" s="31"/>
      <c r="B114" s="32"/>
      <c r="C114" s="196" t="s">
        <v>217</v>
      </c>
      <c r="D114" s="196" t="s">
        <v>127</v>
      </c>
      <c r="E114" s="197" t="s">
        <v>218</v>
      </c>
      <c r="F114" s="198" t="s">
        <v>219</v>
      </c>
      <c r="G114" s="199" t="s">
        <v>143</v>
      </c>
      <c r="H114" s="200">
        <v>4</v>
      </c>
      <c r="I114" s="201"/>
      <c r="J114" s="202">
        <f t="shared" si="0"/>
        <v>0</v>
      </c>
      <c r="K114" s="198" t="s">
        <v>124</v>
      </c>
      <c r="L114" s="203"/>
      <c r="M114" s="204" t="s">
        <v>19</v>
      </c>
      <c r="N114" s="205" t="s">
        <v>43</v>
      </c>
      <c r="O114" s="61"/>
      <c r="P114" s="192">
        <f t="shared" si="1"/>
        <v>0</v>
      </c>
      <c r="Q114" s="192">
        <v>2.7E-4</v>
      </c>
      <c r="R114" s="192">
        <f t="shared" si="2"/>
        <v>1.08E-3</v>
      </c>
      <c r="S114" s="192">
        <v>0</v>
      </c>
      <c r="T114" s="193">
        <f t="shared" si="3"/>
        <v>0</v>
      </c>
      <c r="U114" s="31"/>
      <c r="V114" s="31"/>
      <c r="W114" s="31"/>
      <c r="X114" s="31"/>
      <c r="Y114" s="31"/>
      <c r="Z114" s="31"/>
      <c r="AA114" s="31"/>
      <c r="AB114" s="31"/>
      <c r="AC114" s="31"/>
      <c r="AD114" s="31"/>
      <c r="AE114" s="31"/>
      <c r="AR114" s="194" t="s">
        <v>220</v>
      </c>
      <c r="AT114" s="194" t="s">
        <v>127</v>
      </c>
      <c r="AU114" s="194" t="s">
        <v>83</v>
      </c>
      <c r="AY114" s="14" t="s">
        <v>117</v>
      </c>
      <c r="BE114" s="195">
        <f t="shared" si="4"/>
        <v>0</v>
      </c>
      <c r="BF114" s="195">
        <f t="shared" si="5"/>
        <v>0</v>
      </c>
      <c r="BG114" s="195">
        <f t="shared" si="6"/>
        <v>0</v>
      </c>
      <c r="BH114" s="195">
        <f t="shared" si="7"/>
        <v>0</v>
      </c>
      <c r="BI114" s="195">
        <f t="shared" si="8"/>
        <v>0</v>
      </c>
      <c r="BJ114" s="14" t="s">
        <v>80</v>
      </c>
      <c r="BK114" s="195">
        <f t="shared" si="9"/>
        <v>0</v>
      </c>
      <c r="BL114" s="14" t="s">
        <v>221</v>
      </c>
      <c r="BM114" s="194" t="s">
        <v>222</v>
      </c>
    </row>
    <row r="115" spans="1:65" s="2" customFormat="1" ht="36" x14ac:dyDescent="0.2">
      <c r="A115" s="31"/>
      <c r="B115" s="32"/>
      <c r="C115" s="183" t="s">
        <v>223</v>
      </c>
      <c r="D115" s="183" t="s">
        <v>120</v>
      </c>
      <c r="E115" s="184" t="s">
        <v>224</v>
      </c>
      <c r="F115" s="185" t="s">
        <v>225</v>
      </c>
      <c r="G115" s="186" t="s">
        <v>143</v>
      </c>
      <c r="H115" s="187">
        <v>1</v>
      </c>
      <c r="I115" s="188"/>
      <c r="J115" s="189">
        <f t="shared" si="0"/>
        <v>0</v>
      </c>
      <c r="K115" s="185" t="s">
        <v>124</v>
      </c>
      <c r="L115" s="36"/>
      <c r="M115" s="190" t="s">
        <v>19</v>
      </c>
      <c r="N115" s="191" t="s">
        <v>43</v>
      </c>
      <c r="O115" s="61"/>
      <c r="P115" s="192">
        <f t="shared" si="1"/>
        <v>0</v>
      </c>
      <c r="Q115" s="192">
        <v>0</v>
      </c>
      <c r="R115" s="192">
        <f t="shared" si="2"/>
        <v>0</v>
      </c>
      <c r="S115" s="192">
        <v>0</v>
      </c>
      <c r="T115" s="193">
        <f t="shared" si="3"/>
        <v>0</v>
      </c>
      <c r="U115" s="31"/>
      <c r="V115" s="31"/>
      <c r="W115" s="31"/>
      <c r="X115" s="31"/>
      <c r="Y115" s="31"/>
      <c r="Z115" s="31"/>
      <c r="AA115" s="31"/>
      <c r="AB115" s="31"/>
      <c r="AC115" s="31"/>
      <c r="AD115" s="31"/>
      <c r="AE115" s="31"/>
      <c r="AR115" s="194" t="s">
        <v>125</v>
      </c>
      <c r="AT115" s="194" t="s">
        <v>120</v>
      </c>
      <c r="AU115" s="194" t="s">
        <v>83</v>
      </c>
      <c r="AY115" s="14" t="s">
        <v>117</v>
      </c>
      <c r="BE115" s="195">
        <f t="shared" si="4"/>
        <v>0</v>
      </c>
      <c r="BF115" s="195">
        <f t="shared" si="5"/>
        <v>0</v>
      </c>
      <c r="BG115" s="195">
        <f t="shared" si="6"/>
        <v>0</v>
      </c>
      <c r="BH115" s="195">
        <f t="shared" si="7"/>
        <v>0</v>
      </c>
      <c r="BI115" s="195">
        <f t="shared" si="8"/>
        <v>0</v>
      </c>
      <c r="BJ115" s="14" t="s">
        <v>80</v>
      </c>
      <c r="BK115" s="195">
        <f t="shared" si="9"/>
        <v>0</v>
      </c>
      <c r="BL115" s="14" t="s">
        <v>125</v>
      </c>
      <c r="BM115" s="194" t="s">
        <v>226</v>
      </c>
    </row>
    <row r="116" spans="1:65" s="2" customFormat="1" ht="39" x14ac:dyDescent="0.2">
      <c r="A116" s="31"/>
      <c r="B116" s="32"/>
      <c r="C116" s="33"/>
      <c r="D116" s="206" t="s">
        <v>227</v>
      </c>
      <c r="E116" s="33"/>
      <c r="F116" s="207" t="s">
        <v>228</v>
      </c>
      <c r="G116" s="33"/>
      <c r="H116" s="33"/>
      <c r="I116" s="101"/>
      <c r="J116" s="33"/>
      <c r="K116" s="33"/>
      <c r="L116" s="36"/>
      <c r="M116" s="208"/>
      <c r="N116" s="209"/>
      <c r="O116" s="61"/>
      <c r="P116" s="61"/>
      <c r="Q116" s="61"/>
      <c r="R116" s="61"/>
      <c r="S116" s="61"/>
      <c r="T116" s="62"/>
      <c r="U116" s="31"/>
      <c r="V116" s="31"/>
      <c r="W116" s="31"/>
      <c r="X116" s="31"/>
      <c r="Y116" s="31"/>
      <c r="Z116" s="31"/>
      <c r="AA116" s="31"/>
      <c r="AB116" s="31"/>
      <c r="AC116" s="31"/>
      <c r="AD116" s="31"/>
      <c r="AE116" s="31"/>
      <c r="AT116" s="14" t="s">
        <v>227</v>
      </c>
      <c r="AU116" s="14" t="s">
        <v>83</v>
      </c>
    </row>
    <row r="117" spans="1:65" s="2" customFormat="1" ht="36" x14ac:dyDescent="0.2">
      <c r="A117" s="31"/>
      <c r="B117" s="32"/>
      <c r="C117" s="183" t="s">
        <v>229</v>
      </c>
      <c r="D117" s="183" t="s">
        <v>120</v>
      </c>
      <c r="E117" s="184" t="s">
        <v>230</v>
      </c>
      <c r="F117" s="185" t="s">
        <v>231</v>
      </c>
      <c r="G117" s="186" t="s">
        <v>143</v>
      </c>
      <c r="H117" s="187">
        <v>13</v>
      </c>
      <c r="I117" s="188"/>
      <c r="J117" s="189">
        <f t="shared" ref="J117:J122" si="10">ROUND(I117*H117,2)</f>
        <v>0</v>
      </c>
      <c r="K117" s="185" t="s">
        <v>124</v>
      </c>
      <c r="L117" s="36"/>
      <c r="M117" s="190" t="s">
        <v>19</v>
      </c>
      <c r="N117" s="191" t="s">
        <v>43</v>
      </c>
      <c r="O117" s="61"/>
      <c r="P117" s="192">
        <f t="shared" ref="P117:P122" si="11">O117*H117</f>
        <v>0</v>
      </c>
      <c r="Q117" s="192">
        <v>0</v>
      </c>
      <c r="R117" s="192">
        <f t="shared" ref="R117:R122" si="12">Q117*H117</f>
        <v>0</v>
      </c>
      <c r="S117" s="192">
        <v>0</v>
      </c>
      <c r="T117" s="193">
        <f t="shared" ref="T117:T122" si="13">S117*H117</f>
        <v>0</v>
      </c>
      <c r="U117" s="31"/>
      <c r="V117" s="31"/>
      <c r="W117" s="31"/>
      <c r="X117" s="31"/>
      <c r="Y117" s="31"/>
      <c r="Z117" s="31"/>
      <c r="AA117" s="31"/>
      <c r="AB117" s="31"/>
      <c r="AC117" s="31"/>
      <c r="AD117" s="31"/>
      <c r="AE117" s="31"/>
      <c r="AR117" s="194" t="s">
        <v>125</v>
      </c>
      <c r="AT117" s="194" t="s">
        <v>120</v>
      </c>
      <c r="AU117" s="194" t="s">
        <v>83</v>
      </c>
      <c r="AY117" s="14" t="s">
        <v>117</v>
      </c>
      <c r="BE117" s="195">
        <f t="shared" ref="BE117:BE122" si="14">IF(N117="základní",J117,0)</f>
        <v>0</v>
      </c>
      <c r="BF117" s="195">
        <f t="shared" ref="BF117:BF122" si="15">IF(N117="snížená",J117,0)</f>
        <v>0</v>
      </c>
      <c r="BG117" s="195">
        <f t="shared" ref="BG117:BG122" si="16">IF(N117="zákl. přenesená",J117,0)</f>
        <v>0</v>
      </c>
      <c r="BH117" s="195">
        <f t="shared" ref="BH117:BH122" si="17">IF(N117="sníž. přenesená",J117,0)</f>
        <v>0</v>
      </c>
      <c r="BI117" s="195">
        <f t="shared" ref="BI117:BI122" si="18">IF(N117="nulová",J117,0)</f>
        <v>0</v>
      </c>
      <c r="BJ117" s="14" t="s">
        <v>80</v>
      </c>
      <c r="BK117" s="195">
        <f t="shared" ref="BK117:BK122" si="19">ROUND(I117*H117,2)</f>
        <v>0</v>
      </c>
      <c r="BL117" s="14" t="s">
        <v>125</v>
      </c>
      <c r="BM117" s="194" t="s">
        <v>232</v>
      </c>
    </row>
    <row r="118" spans="1:65" s="2" customFormat="1" ht="12" x14ac:dyDescent="0.2">
      <c r="A118" s="31"/>
      <c r="B118" s="32"/>
      <c r="C118" s="196" t="s">
        <v>233</v>
      </c>
      <c r="D118" s="196" t="s">
        <v>127</v>
      </c>
      <c r="E118" s="197" t="s">
        <v>234</v>
      </c>
      <c r="F118" s="198" t="s">
        <v>235</v>
      </c>
      <c r="G118" s="199" t="s">
        <v>143</v>
      </c>
      <c r="H118" s="200">
        <v>13</v>
      </c>
      <c r="I118" s="201"/>
      <c r="J118" s="202">
        <f t="shared" si="10"/>
        <v>0</v>
      </c>
      <c r="K118" s="198" t="s">
        <v>19</v>
      </c>
      <c r="L118" s="203"/>
      <c r="M118" s="204" t="s">
        <v>19</v>
      </c>
      <c r="N118" s="205" t="s">
        <v>43</v>
      </c>
      <c r="O118" s="61"/>
      <c r="P118" s="192">
        <f t="shared" si="11"/>
        <v>0</v>
      </c>
      <c r="Q118" s="192">
        <v>0</v>
      </c>
      <c r="R118" s="192">
        <f t="shared" si="12"/>
        <v>0</v>
      </c>
      <c r="S118" s="192">
        <v>0</v>
      </c>
      <c r="T118" s="193">
        <f t="shared" si="13"/>
        <v>0</v>
      </c>
      <c r="U118" s="31"/>
      <c r="V118" s="31"/>
      <c r="W118" s="31"/>
      <c r="X118" s="31"/>
      <c r="Y118" s="31"/>
      <c r="Z118" s="31"/>
      <c r="AA118" s="31"/>
      <c r="AB118" s="31"/>
      <c r="AC118" s="31"/>
      <c r="AD118" s="31"/>
      <c r="AE118" s="31"/>
      <c r="AR118" s="194" t="s">
        <v>130</v>
      </c>
      <c r="AT118" s="194" t="s">
        <v>127</v>
      </c>
      <c r="AU118" s="194" t="s">
        <v>83</v>
      </c>
      <c r="AY118" s="14" t="s">
        <v>117</v>
      </c>
      <c r="BE118" s="195">
        <f t="shared" si="14"/>
        <v>0</v>
      </c>
      <c r="BF118" s="195">
        <f t="shared" si="15"/>
        <v>0</v>
      </c>
      <c r="BG118" s="195">
        <f t="shared" si="16"/>
        <v>0</v>
      </c>
      <c r="BH118" s="195">
        <f t="shared" si="17"/>
        <v>0</v>
      </c>
      <c r="BI118" s="195">
        <f t="shared" si="18"/>
        <v>0</v>
      </c>
      <c r="BJ118" s="14" t="s">
        <v>80</v>
      </c>
      <c r="BK118" s="195">
        <f t="shared" si="19"/>
        <v>0</v>
      </c>
      <c r="BL118" s="14" t="s">
        <v>125</v>
      </c>
      <c r="BM118" s="194" t="s">
        <v>236</v>
      </c>
    </row>
    <row r="119" spans="1:65" s="2" customFormat="1" ht="36" x14ac:dyDescent="0.2">
      <c r="A119" s="31"/>
      <c r="B119" s="32"/>
      <c r="C119" s="183" t="s">
        <v>237</v>
      </c>
      <c r="D119" s="183" t="s">
        <v>120</v>
      </c>
      <c r="E119" s="184" t="s">
        <v>238</v>
      </c>
      <c r="F119" s="185" t="s">
        <v>239</v>
      </c>
      <c r="G119" s="186" t="s">
        <v>123</v>
      </c>
      <c r="H119" s="187">
        <v>20</v>
      </c>
      <c r="I119" s="188"/>
      <c r="J119" s="189">
        <f t="shared" si="10"/>
        <v>0</v>
      </c>
      <c r="K119" s="185" t="s">
        <v>240</v>
      </c>
      <c r="L119" s="36"/>
      <c r="M119" s="190" t="s">
        <v>19</v>
      </c>
      <c r="N119" s="191" t="s">
        <v>43</v>
      </c>
      <c r="O119" s="61"/>
      <c r="P119" s="192">
        <f t="shared" si="11"/>
        <v>0</v>
      </c>
      <c r="Q119" s="192">
        <v>0</v>
      </c>
      <c r="R119" s="192">
        <f t="shared" si="12"/>
        <v>0</v>
      </c>
      <c r="S119" s="192">
        <v>0</v>
      </c>
      <c r="T119" s="193">
        <f t="shared" si="13"/>
        <v>0</v>
      </c>
      <c r="U119" s="31"/>
      <c r="V119" s="31"/>
      <c r="W119" s="31"/>
      <c r="X119" s="31"/>
      <c r="Y119" s="31"/>
      <c r="Z119" s="31"/>
      <c r="AA119" s="31"/>
      <c r="AB119" s="31"/>
      <c r="AC119" s="31"/>
      <c r="AD119" s="31"/>
      <c r="AE119" s="31"/>
      <c r="AR119" s="194" t="s">
        <v>125</v>
      </c>
      <c r="AT119" s="194" t="s">
        <v>120</v>
      </c>
      <c r="AU119" s="194" t="s">
        <v>83</v>
      </c>
      <c r="AY119" s="14" t="s">
        <v>117</v>
      </c>
      <c r="BE119" s="195">
        <f t="shared" si="14"/>
        <v>0</v>
      </c>
      <c r="BF119" s="195">
        <f t="shared" si="15"/>
        <v>0</v>
      </c>
      <c r="BG119" s="195">
        <f t="shared" si="16"/>
        <v>0</v>
      </c>
      <c r="BH119" s="195">
        <f t="shared" si="17"/>
        <v>0</v>
      </c>
      <c r="BI119" s="195">
        <f t="shared" si="18"/>
        <v>0</v>
      </c>
      <c r="BJ119" s="14" t="s">
        <v>80</v>
      </c>
      <c r="BK119" s="195">
        <f t="shared" si="19"/>
        <v>0</v>
      </c>
      <c r="BL119" s="14" t="s">
        <v>125</v>
      </c>
      <c r="BM119" s="194" t="s">
        <v>241</v>
      </c>
    </row>
    <row r="120" spans="1:65" s="2" customFormat="1" ht="12" x14ac:dyDescent="0.2">
      <c r="A120" s="31"/>
      <c r="B120" s="32"/>
      <c r="C120" s="196" t="s">
        <v>130</v>
      </c>
      <c r="D120" s="196" t="s">
        <v>127</v>
      </c>
      <c r="E120" s="197" t="s">
        <v>242</v>
      </c>
      <c r="F120" s="198" t="s">
        <v>243</v>
      </c>
      <c r="G120" s="199" t="s">
        <v>123</v>
      </c>
      <c r="H120" s="200">
        <v>20</v>
      </c>
      <c r="I120" s="201"/>
      <c r="J120" s="202">
        <f t="shared" si="10"/>
        <v>0</v>
      </c>
      <c r="K120" s="198" t="s">
        <v>240</v>
      </c>
      <c r="L120" s="203"/>
      <c r="M120" s="204" t="s">
        <v>19</v>
      </c>
      <c r="N120" s="205" t="s">
        <v>43</v>
      </c>
      <c r="O120" s="61"/>
      <c r="P120" s="192">
        <f t="shared" si="11"/>
        <v>0</v>
      </c>
      <c r="Q120" s="192">
        <v>3.5000000000000001E-3</v>
      </c>
      <c r="R120" s="192">
        <f t="shared" si="12"/>
        <v>7.0000000000000007E-2</v>
      </c>
      <c r="S120" s="192">
        <v>0</v>
      </c>
      <c r="T120" s="193">
        <f t="shared" si="13"/>
        <v>0</v>
      </c>
      <c r="U120" s="31"/>
      <c r="V120" s="31"/>
      <c r="W120" s="31"/>
      <c r="X120" s="31"/>
      <c r="Y120" s="31"/>
      <c r="Z120" s="31"/>
      <c r="AA120" s="31"/>
      <c r="AB120" s="31"/>
      <c r="AC120" s="31"/>
      <c r="AD120" s="31"/>
      <c r="AE120" s="31"/>
      <c r="AR120" s="194" t="s">
        <v>130</v>
      </c>
      <c r="AT120" s="194" t="s">
        <v>127</v>
      </c>
      <c r="AU120" s="194" t="s">
        <v>83</v>
      </c>
      <c r="AY120" s="14" t="s">
        <v>117</v>
      </c>
      <c r="BE120" s="195">
        <f t="shared" si="14"/>
        <v>0</v>
      </c>
      <c r="BF120" s="195">
        <f t="shared" si="15"/>
        <v>0</v>
      </c>
      <c r="BG120" s="195">
        <f t="shared" si="16"/>
        <v>0</v>
      </c>
      <c r="BH120" s="195">
        <f t="shared" si="17"/>
        <v>0</v>
      </c>
      <c r="BI120" s="195">
        <f t="shared" si="18"/>
        <v>0</v>
      </c>
      <c r="BJ120" s="14" t="s">
        <v>80</v>
      </c>
      <c r="BK120" s="195">
        <f t="shared" si="19"/>
        <v>0</v>
      </c>
      <c r="BL120" s="14" t="s">
        <v>125</v>
      </c>
      <c r="BM120" s="194" t="s">
        <v>244</v>
      </c>
    </row>
    <row r="121" spans="1:65" s="2" customFormat="1" ht="12" x14ac:dyDescent="0.2">
      <c r="A121" s="31"/>
      <c r="B121" s="32"/>
      <c r="C121" s="183" t="s">
        <v>245</v>
      </c>
      <c r="D121" s="183" t="s">
        <v>120</v>
      </c>
      <c r="E121" s="184" t="s">
        <v>246</v>
      </c>
      <c r="F121" s="185" t="s">
        <v>247</v>
      </c>
      <c r="G121" s="186" t="s">
        <v>123</v>
      </c>
      <c r="H121" s="187">
        <v>670</v>
      </c>
      <c r="I121" s="188"/>
      <c r="J121" s="189">
        <f t="shared" si="10"/>
        <v>0</v>
      </c>
      <c r="K121" s="185" t="s">
        <v>124</v>
      </c>
      <c r="L121" s="36"/>
      <c r="M121" s="190" t="s">
        <v>19</v>
      </c>
      <c r="N121" s="191" t="s">
        <v>43</v>
      </c>
      <c r="O121" s="61"/>
      <c r="P121" s="192">
        <f t="shared" si="11"/>
        <v>0</v>
      </c>
      <c r="Q121" s="192">
        <v>0</v>
      </c>
      <c r="R121" s="192">
        <f t="shared" si="12"/>
        <v>0</v>
      </c>
      <c r="S121" s="192">
        <v>0</v>
      </c>
      <c r="T121" s="193">
        <f t="shared" si="13"/>
        <v>0</v>
      </c>
      <c r="U121" s="31"/>
      <c r="V121" s="31"/>
      <c r="W121" s="31"/>
      <c r="X121" s="31"/>
      <c r="Y121" s="31"/>
      <c r="Z121" s="31"/>
      <c r="AA121" s="31"/>
      <c r="AB121" s="31"/>
      <c r="AC121" s="31"/>
      <c r="AD121" s="31"/>
      <c r="AE121" s="31"/>
      <c r="AR121" s="194" t="s">
        <v>125</v>
      </c>
      <c r="AT121" s="194" t="s">
        <v>120</v>
      </c>
      <c r="AU121" s="194" t="s">
        <v>83</v>
      </c>
      <c r="AY121" s="14" t="s">
        <v>117</v>
      </c>
      <c r="BE121" s="195">
        <f t="shared" si="14"/>
        <v>0</v>
      </c>
      <c r="BF121" s="195">
        <f t="shared" si="15"/>
        <v>0</v>
      </c>
      <c r="BG121" s="195">
        <f t="shared" si="16"/>
        <v>0</v>
      </c>
      <c r="BH121" s="195">
        <f t="shared" si="17"/>
        <v>0</v>
      </c>
      <c r="BI121" s="195">
        <f t="shared" si="18"/>
        <v>0</v>
      </c>
      <c r="BJ121" s="14" t="s">
        <v>80</v>
      </c>
      <c r="BK121" s="195">
        <f t="shared" si="19"/>
        <v>0</v>
      </c>
      <c r="BL121" s="14" t="s">
        <v>125</v>
      </c>
      <c r="BM121" s="194" t="s">
        <v>248</v>
      </c>
    </row>
    <row r="122" spans="1:65" s="2" customFormat="1" ht="36" x14ac:dyDescent="0.2">
      <c r="A122" s="31"/>
      <c r="B122" s="32"/>
      <c r="C122" s="183" t="s">
        <v>249</v>
      </c>
      <c r="D122" s="183" t="s">
        <v>120</v>
      </c>
      <c r="E122" s="184" t="s">
        <v>250</v>
      </c>
      <c r="F122" s="185" t="s">
        <v>251</v>
      </c>
      <c r="G122" s="186" t="s">
        <v>252</v>
      </c>
      <c r="H122" s="210"/>
      <c r="I122" s="188"/>
      <c r="J122" s="189">
        <f t="shared" si="10"/>
        <v>0</v>
      </c>
      <c r="K122" s="185" t="s">
        <v>124</v>
      </c>
      <c r="L122" s="36"/>
      <c r="M122" s="190" t="s">
        <v>19</v>
      </c>
      <c r="N122" s="191" t="s">
        <v>43</v>
      </c>
      <c r="O122" s="61"/>
      <c r="P122" s="192">
        <f t="shared" si="11"/>
        <v>0</v>
      </c>
      <c r="Q122" s="192">
        <v>0</v>
      </c>
      <c r="R122" s="192">
        <f t="shared" si="12"/>
        <v>0</v>
      </c>
      <c r="S122" s="192">
        <v>0</v>
      </c>
      <c r="T122" s="193">
        <f t="shared" si="13"/>
        <v>0</v>
      </c>
      <c r="U122" s="31"/>
      <c r="V122" s="31"/>
      <c r="W122" s="31"/>
      <c r="X122" s="31"/>
      <c r="Y122" s="31"/>
      <c r="Z122" s="31"/>
      <c r="AA122" s="31"/>
      <c r="AB122" s="31"/>
      <c r="AC122" s="31"/>
      <c r="AD122" s="31"/>
      <c r="AE122" s="31"/>
      <c r="AR122" s="194" t="s">
        <v>125</v>
      </c>
      <c r="AT122" s="194" t="s">
        <v>120</v>
      </c>
      <c r="AU122" s="194" t="s">
        <v>83</v>
      </c>
      <c r="AY122" s="14" t="s">
        <v>117</v>
      </c>
      <c r="BE122" s="195">
        <f t="shared" si="14"/>
        <v>0</v>
      </c>
      <c r="BF122" s="195">
        <f t="shared" si="15"/>
        <v>0</v>
      </c>
      <c r="BG122" s="195">
        <f t="shared" si="16"/>
        <v>0</v>
      </c>
      <c r="BH122" s="195">
        <f t="shared" si="17"/>
        <v>0</v>
      </c>
      <c r="BI122" s="195">
        <f t="shared" si="18"/>
        <v>0</v>
      </c>
      <c r="BJ122" s="14" t="s">
        <v>80</v>
      </c>
      <c r="BK122" s="195">
        <f t="shared" si="19"/>
        <v>0</v>
      </c>
      <c r="BL122" s="14" t="s">
        <v>125</v>
      </c>
      <c r="BM122" s="194" t="s">
        <v>253</v>
      </c>
    </row>
    <row r="123" spans="1:65" s="2" customFormat="1" ht="126.75" x14ac:dyDescent="0.2">
      <c r="A123" s="31"/>
      <c r="B123" s="32"/>
      <c r="C123" s="33"/>
      <c r="D123" s="206" t="s">
        <v>227</v>
      </c>
      <c r="E123" s="33"/>
      <c r="F123" s="207" t="s">
        <v>254</v>
      </c>
      <c r="G123" s="33"/>
      <c r="H123" s="33"/>
      <c r="I123" s="101"/>
      <c r="J123" s="33"/>
      <c r="K123" s="33"/>
      <c r="L123" s="36"/>
      <c r="M123" s="208"/>
      <c r="N123" s="209"/>
      <c r="O123" s="61"/>
      <c r="P123" s="61"/>
      <c r="Q123" s="61"/>
      <c r="R123" s="61"/>
      <c r="S123" s="61"/>
      <c r="T123" s="62"/>
      <c r="U123" s="31"/>
      <c r="V123" s="31"/>
      <c r="W123" s="31"/>
      <c r="X123" s="31"/>
      <c r="Y123" s="31"/>
      <c r="Z123" s="31"/>
      <c r="AA123" s="31"/>
      <c r="AB123" s="31"/>
      <c r="AC123" s="31"/>
      <c r="AD123" s="31"/>
      <c r="AE123" s="31"/>
      <c r="AT123" s="14" t="s">
        <v>227</v>
      </c>
      <c r="AU123" s="14" t="s">
        <v>83</v>
      </c>
    </row>
    <row r="124" spans="1:65" s="2" customFormat="1" ht="24" x14ac:dyDescent="0.2">
      <c r="A124" s="31"/>
      <c r="B124" s="32"/>
      <c r="C124" s="183" t="s">
        <v>255</v>
      </c>
      <c r="D124" s="183" t="s">
        <v>120</v>
      </c>
      <c r="E124" s="184" t="s">
        <v>256</v>
      </c>
      <c r="F124" s="185" t="s">
        <v>257</v>
      </c>
      <c r="G124" s="186" t="s">
        <v>258</v>
      </c>
      <c r="H124" s="187">
        <v>1</v>
      </c>
      <c r="I124" s="188"/>
      <c r="J124" s="189">
        <f>ROUND(I124*H124,2)</f>
        <v>0</v>
      </c>
      <c r="K124" s="185" t="s">
        <v>19</v>
      </c>
      <c r="L124" s="36"/>
      <c r="M124" s="190" t="s">
        <v>19</v>
      </c>
      <c r="N124" s="191" t="s">
        <v>43</v>
      </c>
      <c r="O124" s="61"/>
      <c r="P124" s="192">
        <f>O124*H124</f>
        <v>0</v>
      </c>
      <c r="Q124" s="192">
        <v>0</v>
      </c>
      <c r="R124" s="192">
        <f>Q124*H124</f>
        <v>0</v>
      </c>
      <c r="S124" s="192">
        <v>0</v>
      </c>
      <c r="T124" s="193">
        <f>S124*H124</f>
        <v>0</v>
      </c>
      <c r="U124" s="31"/>
      <c r="V124" s="31"/>
      <c r="W124" s="31"/>
      <c r="X124" s="31"/>
      <c r="Y124" s="31"/>
      <c r="Z124" s="31"/>
      <c r="AA124" s="31"/>
      <c r="AB124" s="31"/>
      <c r="AC124" s="31"/>
      <c r="AD124" s="31"/>
      <c r="AE124" s="31"/>
      <c r="AR124" s="194" t="s">
        <v>221</v>
      </c>
      <c r="AT124" s="194" t="s">
        <v>120</v>
      </c>
      <c r="AU124" s="194" t="s">
        <v>83</v>
      </c>
      <c r="AY124" s="14" t="s">
        <v>117</v>
      </c>
      <c r="BE124" s="195">
        <f>IF(N124="základní",J124,0)</f>
        <v>0</v>
      </c>
      <c r="BF124" s="195">
        <f>IF(N124="snížená",J124,0)</f>
        <v>0</v>
      </c>
      <c r="BG124" s="195">
        <f>IF(N124="zákl. přenesená",J124,0)</f>
        <v>0</v>
      </c>
      <c r="BH124" s="195">
        <f>IF(N124="sníž. přenesená",J124,0)</f>
        <v>0</v>
      </c>
      <c r="BI124" s="195">
        <f>IF(N124="nulová",J124,0)</f>
        <v>0</v>
      </c>
      <c r="BJ124" s="14" t="s">
        <v>80</v>
      </c>
      <c r="BK124" s="195">
        <f>ROUND(I124*H124,2)</f>
        <v>0</v>
      </c>
      <c r="BL124" s="14" t="s">
        <v>221</v>
      </c>
      <c r="BM124" s="194" t="s">
        <v>259</v>
      </c>
    </row>
    <row r="125" spans="1:65" s="12" customFormat="1" ht="15" x14ac:dyDescent="0.2">
      <c r="B125" s="167"/>
      <c r="C125" s="168"/>
      <c r="D125" s="169" t="s">
        <v>71</v>
      </c>
      <c r="E125" s="170" t="s">
        <v>260</v>
      </c>
      <c r="F125" s="170" t="s">
        <v>261</v>
      </c>
      <c r="G125" s="168"/>
      <c r="H125" s="168"/>
      <c r="I125" s="171"/>
      <c r="J125" s="172">
        <f>BK125</f>
        <v>0</v>
      </c>
      <c r="K125" s="168"/>
      <c r="L125" s="173"/>
      <c r="M125" s="174"/>
      <c r="N125" s="175"/>
      <c r="O125" s="175"/>
      <c r="P125" s="176">
        <f>SUM(P126:P132)</f>
        <v>0</v>
      </c>
      <c r="Q125" s="175"/>
      <c r="R125" s="176">
        <f>SUM(R126:R132)</f>
        <v>0</v>
      </c>
      <c r="S125" s="175"/>
      <c r="T125" s="177">
        <f>SUM(T126:T132)</f>
        <v>0</v>
      </c>
      <c r="AR125" s="178" t="s">
        <v>83</v>
      </c>
      <c r="AT125" s="179" t="s">
        <v>71</v>
      </c>
      <c r="AU125" s="179" t="s">
        <v>72</v>
      </c>
      <c r="AY125" s="178" t="s">
        <v>117</v>
      </c>
      <c r="BK125" s="180">
        <f>SUM(BK126:BK132)</f>
        <v>0</v>
      </c>
    </row>
    <row r="126" spans="1:65" s="2" customFormat="1" ht="96" x14ac:dyDescent="0.2">
      <c r="A126" s="31"/>
      <c r="B126" s="32"/>
      <c r="C126" s="196" t="s">
        <v>262</v>
      </c>
      <c r="D126" s="196" t="s">
        <v>127</v>
      </c>
      <c r="E126" s="197" t="s">
        <v>263</v>
      </c>
      <c r="F126" s="198" t="s">
        <v>264</v>
      </c>
      <c r="G126" s="199" t="s">
        <v>211</v>
      </c>
      <c r="H126" s="200">
        <v>1</v>
      </c>
      <c r="I126" s="201"/>
      <c r="J126" s="202">
        <f>ROUND(I126*H126,2)</f>
        <v>0</v>
      </c>
      <c r="K126" s="198" t="s">
        <v>19</v>
      </c>
      <c r="L126" s="203"/>
      <c r="M126" s="204" t="s">
        <v>19</v>
      </c>
      <c r="N126" s="205" t="s">
        <v>43</v>
      </c>
      <c r="O126" s="61"/>
      <c r="P126" s="192">
        <f>O126*H126</f>
        <v>0</v>
      </c>
      <c r="Q126" s="192">
        <v>0</v>
      </c>
      <c r="R126" s="192">
        <f>Q126*H126</f>
        <v>0</v>
      </c>
      <c r="S126" s="192">
        <v>0</v>
      </c>
      <c r="T126" s="193">
        <f>S126*H126</f>
        <v>0</v>
      </c>
      <c r="U126" s="31"/>
      <c r="V126" s="31"/>
      <c r="W126" s="31"/>
      <c r="X126" s="31"/>
      <c r="Y126" s="31"/>
      <c r="Z126" s="31"/>
      <c r="AA126" s="31"/>
      <c r="AB126" s="31"/>
      <c r="AC126" s="31"/>
      <c r="AD126" s="31"/>
      <c r="AE126" s="31"/>
      <c r="AR126" s="194" t="s">
        <v>130</v>
      </c>
      <c r="AT126" s="194" t="s">
        <v>127</v>
      </c>
      <c r="AU126" s="194" t="s">
        <v>80</v>
      </c>
      <c r="AY126" s="14" t="s">
        <v>117</v>
      </c>
      <c r="BE126" s="195">
        <f>IF(N126="základní",J126,0)</f>
        <v>0</v>
      </c>
      <c r="BF126" s="195">
        <f>IF(N126="snížená",J126,0)</f>
        <v>0</v>
      </c>
      <c r="BG126" s="195">
        <f>IF(N126="zákl. přenesená",J126,0)</f>
        <v>0</v>
      </c>
      <c r="BH126" s="195">
        <f>IF(N126="sníž. přenesená",J126,0)</f>
        <v>0</v>
      </c>
      <c r="BI126" s="195">
        <f>IF(N126="nulová",J126,0)</f>
        <v>0</v>
      </c>
      <c r="BJ126" s="14" t="s">
        <v>80</v>
      </c>
      <c r="BK126" s="195">
        <f>ROUND(I126*H126,2)</f>
        <v>0</v>
      </c>
      <c r="BL126" s="14" t="s">
        <v>125</v>
      </c>
      <c r="BM126" s="194" t="s">
        <v>265</v>
      </c>
    </row>
    <row r="127" spans="1:65" s="2" customFormat="1" ht="29.25" x14ac:dyDescent="0.2">
      <c r="A127" s="31"/>
      <c r="B127" s="32"/>
      <c r="C127" s="33"/>
      <c r="D127" s="206" t="s">
        <v>266</v>
      </c>
      <c r="E127" s="33"/>
      <c r="F127" s="207" t="s">
        <v>267</v>
      </c>
      <c r="G127" s="33"/>
      <c r="H127" s="33"/>
      <c r="I127" s="101"/>
      <c r="J127" s="33"/>
      <c r="K127" s="33"/>
      <c r="L127" s="36"/>
      <c r="M127" s="208"/>
      <c r="N127" s="209"/>
      <c r="O127" s="61"/>
      <c r="P127" s="61"/>
      <c r="Q127" s="61"/>
      <c r="R127" s="61"/>
      <c r="S127" s="61"/>
      <c r="T127" s="62"/>
      <c r="U127" s="31"/>
      <c r="V127" s="31"/>
      <c r="W127" s="31"/>
      <c r="X127" s="31"/>
      <c r="Y127" s="31"/>
      <c r="Z127" s="31"/>
      <c r="AA127" s="31"/>
      <c r="AB127" s="31"/>
      <c r="AC127" s="31"/>
      <c r="AD127" s="31"/>
      <c r="AE127" s="31"/>
      <c r="AT127" s="14" t="s">
        <v>266</v>
      </c>
      <c r="AU127" s="14" t="s">
        <v>80</v>
      </c>
    </row>
    <row r="128" spans="1:65" s="2" customFormat="1" ht="12" x14ac:dyDescent="0.2">
      <c r="A128" s="31"/>
      <c r="B128" s="32"/>
      <c r="C128" s="183" t="s">
        <v>268</v>
      </c>
      <c r="D128" s="183" t="s">
        <v>120</v>
      </c>
      <c r="E128" s="184" t="s">
        <v>269</v>
      </c>
      <c r="F128" s="185" t="s">
        <v>270</v>
      </c>
      <c r="G128" s="186" t="s">
        <v>271</v>
      </c>
      <c r="H128" s="187">
        <v>38</v>
      </c>
      <c r="I128" s="188"/>
      <c r="J128" s="189">
        <f>ROUND(I128*H128,2)</f>
        <v>0</v>
      </c>
      <c r="K128" s="185" t="s">
        <v>19</v>
      </c>
      <c r="L128" s="36"/>
      <c r="M128" s="190" t="s">
        <v>19</v>
      </c>
      <c r="N128" s="191" t="s">
        <v>43</v>
      </c>
      <c r="O128" s="61"/>
      <c r="P128" s="192">
        <f>O128*H128</f>
        <v>0</v>
      </c>
      <c r="Q128" s="192">
        <v>0</v>
      </c>
      <c r="R128" s="192">
        <f>Q128*H128</f>
        <v>0</v>
      </c>
      <c r="S128" s="192">
        <v>0</v>
      </c>
      <c r="T128" s="193">
        <f>S128*H128</f>
        <v>0</v>
      </c>
      <c r="U128" s="31"/>
      <c r="V128" s="31"/>
      <c r="W128" s="31"/>
      <c r="X128" s="31"/>
      <c r="Y128" s="31"/>
      <c r="Z128" s="31"/>
      <c r="AA128" s="31"/>
      <c r="AB128" s="31"/>
      <c r="AC128" s="31"/>
      <c r="AD128" s="31"/>
      <c r="AE128" s="31"/>
      <c r="AR128" s="194" t="s">
        <v>125</v>
      </c>
      <c r="AT128" s="194" t="s">
        <v>120</v>
      </c>
      <c r="AU128" s="194" t="s">
        <v>80</v>
      </c>
      <c r="AY128" s="14" t="s">
        <v>117</v>
      </c>
      <c r="BE128" s="195">
        <f>IF(N128="základní",J128,0)</f>
        <v>0</v>
      </c>
      <c r="BF128" s="195">
        <f>IF(N128="snížená",J128,0)</f>
        <v>0</v>
      </c>
      <c r="BG128" s="195">
        <f>IF(N128="zákl. přenesená",J128,0)</f>
        <v>0</v>
      </c>
      <c r="BH128" s="195">
        <f>IF(N128="sníž. přenesená",J128,0)</f>
        <v>0</v>
      </c>
      <c r="BI128" s="195">
        <f>IF(N128="nulová",J128,0)</f>
        <v>0</v>
      </c>
      <c r="BJ128" s="14" t="s">
        <v>80</v>
      </c>
      <c r="BK128" s="195">
        <f>ROUND(I128*H128,2)</f>
        <v>0</v>
      </c>
      <c r="BL128" s="14" t="s">
        <v>125</v>
      </c>
      <c r="BM128" s="194" t="s">
        <v>272</v>
      </c>
    </row>
    <row r="129" spans="1:65" s="2" customFormat="1" ht="39" x14ac:dyDescent="0.2">
      <c r="A129" s="31"/>
      <c r="B129" s="32"/>
      <c r="C129" s="33"/>
      <c r="D129" s="206" t="s">
        <v>266</v>
      </c>
      <c r="E129" s="33"/>
      <c r="F129" s="207" t="s">
        <v>273</v>
      </c>
      <c r="G129" s="33"/>
      <c r="H129" s="33"/>
      <c r="I129" s="101"/>
      <c r="J129" s="33"/>
      <c r="K129" s="33"/>
      <c r="L129" s="36"/>
      <c r="M129" s="208"/>
      <c r="N129" s="209"/>
      <c r="O129" s="61"/>
      <c r="P129" s="61"/>
      <c r="Q129" s="61"/>
      <c r="R129" s="61"/>
      <c r="S129" s="61"/>
      <c r="T129" s="62"/>
      <c r="U129" s="31"/>
      <c r="V129" s="31"/>
      <c r="W129" s="31"/>
      <c r="X129" s="31"/>
      <c r="Y129" s="31"/>
      <c r="Z129" s="31"/>
      <c r="AA129" s="31"/>
      <c r="AB129" s="31"/>
      <c r="AC129" s="31"/>
      <c r="AD129" s="31"/>
      <c r="AE129" s="31"/>
      <c r="AT129" s="14" t="s">
        <v>266</v>
      </c>
      <c r="AU129" s="14" t="s">
        <v>80</v>
      </c>
    </row>
    <row r="130" spans="1:65" s="2" customFormat="1" ht="24" x14ac:dyDescent="0.2">
      <c r="A130" s="31"/>
      <c r="B130" s="32"/>
      <c r="C130" s="183" t="s">
        <v>274</v>
      </c>
      <c r="D130" s="183" t="s">
        <v>120</v>
      </c>
      <c r="E130" s="184" t="s">
        <v>275</v>
      </c>
      <c r="F130" s="185" t="s">
        <v>276</v>
      </c>
      <c r="G130" s="186" t="s">
        <v>211</v>
      </c>
      <c r="H130" s="187">
        <v>1</v>
      </c>
      <c r="I130" s="188"/>
      <c r="J130" s="189">
        <f>ROUND(I130*H130,2)</f>
        <v>0</v>
      </c>
      <c r="K130" s="185" t="s">
        <v>19</v>
      </c>
      <c r="L130" s="36"/>
      <c r="M130" s="190" t="s">
        <v>19</v>
      </c>
      <c r="N130" s="191" t="s">
        <v>43</v>
      </c>
      <c r="O130" s="61"/>
      <c r="P130" s="192">
        <f>O130*H130</f>
        <v>0</v>
      </c>
      <c r="Q130" s="192">
        <v>0</v>
      </c>
      <c r="R130" s="192">
        <f>Q130*H130</f>
        <v>0</v>
      </c>
      <c r="S130" s="192">
        <v>0</v>
      </c>
      <c r="T130" s="193">
        <f>S130*H130</f>
        <v>0</v>
      </c>
      <c r="U130" s="31"/>
      <c r="V130" s="31"/>
      <c r="W130" s="31"/>
      <c r="X130" s="31"/>
      <c r="Y130" s="31"/>
      <c r="Z130" s="31"/>
      <c r="AA130" s="31"/>
      <c r="AB130" s="31"/>
      <c r="AC130" s="31"/>
      <c r="AD130" s="31"/>
      <c r="AE130" s="31"/>
      <c r="AR130" s="194" t="s">
        <v>125</v>
      </c>
      <c r="AT130" s="194" t="s">
        <v>120</v>
      </c>
      <c r="AU130" s="194" t="s">
        <v>80</v>
      </c>
      <c r="AY130" s="14" t="s">
        <v>117</v>
      </c>
      <c r="BE130" s="195">
        <f>IF(N130="základní",J130,0)</f>
        <v>0</v>
      </c>
      <c r="BF130" s="195">
        <f>IF(N130="snížená",J130,0)</f>
        <v>0</v>
      </c>
      <c r="BG130" s="195">
        <f>IF(N130="zákl. přenesená",J130,0)</f>
        <v>0</v>
      </c>
      <c r="BH130" s="195">
        <f>IF(N130="sníž. přenesená",J130,0)</f>
        <v>0</v>
      </c>
      <c r="BI130" s="195">
        <f>IF(N130="nulová",J130,0)</f>
        <v>0</v>
      </c>
      <c r="BJ130" s="14" t="s">
        <v>80</v>
      </c>
      <c r="BK130" s="195">
        <f>ROUND(I130*H130,2)</f>
        <v>0</v>
      </c>
      <c r="BL130" s="14" t="s">
        <v>125</v>
      </c>
      <c r="BM130" s="194" t="s">
        <v>277</v>
      </c>
    </row>
    <row r="131" spans="1:65" s="2" customFormat="1" ht="12" x14ac:dyDescent="0.2">
      <c r="A131" s="31"/>
      <c r="B131" s="32"/>
      <c r="C131" s="183" t="s">
        <v>278</v>
      </c>
      <c r="D131" s="183" t="s">
        <v>120</v>
      </c>
      <c r="E131" s="184" t="s">
        <v>279</v>
      </c>
      <c r="F131" s="185" t="s">
        <v>280</v>
      </c>
      <c r="G131" s="186" t="s">
        <v>211</v>
      </c>
      <c r="H131" s="187">
        <v>2</v>
      </c>
      <c r="I131" s="188"/>
      <c r="J131" s="189">
        <f>ROUND(I131*H131,2)</f>
        <v>0</v>
      </c>
      <c r="K131" s="185" t="s">
        <v>19</v>
      </c>
      <c r="L131" s="36"/>
      <c r="M131" s="190" t="s">
        <v>19</v>
      </c>
      <c r="N131" s="191" t="s">
        <v>43</v>
      </c>
      <c r="O131" s="61"/>
      <c r="P131" s="192">
        <f>O131*H131</f>
        <v>0</v>
      </c>
      <c r="Q131" s="192">
        <v>0</v>
      </c>
      <c r="R131" s="192">
        <f>Q131*H131</f>
        <v>0</v>
      </c>
      <c r="S131" s="192">
        <v>0</v>
      </c>
      <c r="T131" s="193">
        <f>S131*H131</f>
        <v>0</v>
      </c>
      <c r="U131" s="31"/>
      <c r="V131" s="31"/>
      <c r="W131" s="31"/>
      <c r="X131" s="31"/>
      <c r="Y131" s="31"/>
      <c r="Z131" s="31"/>
      <c r="AA131" s="31"/>
      <c r="AB131" s="31"/>
      <c r="AC131" s="31"/>
      <c r="AD131" s="31"/>
      <c r="AE131" s="31"/>
      <c r="AR131" s="194" t="s">
        <v>125</v>
      </c>
      <c r="AT131" s="194" t="s">
        <v>120</v>
      </c>
      <c r="AU131" s="194" t="s">
        <v>80</v>
      </c>
      <c r="AY131" s="14" t="s">
        <v>117</v>
      </c>
      <c r="BE131" s="195">
        <f>IF(N131="základní",J131,0)</f>
        <v>0</v>
      </c>
      <c r="BF131" s="195">
        <f>IF(N131="snížená",J131,0)</f>
        <v>0</v>
      </c>
      <c r="BG131" s="195">
        <f>IF(N131="zákl. přenesená",J131,0)</f>
        <v>0</v>
      </c>
      <c r="BH131" s="195">
        <f>IF(N131="sníž. přenesená",J131,0)</f>
        <v>0</v>
      </c>
      <c r="BI131" s="195">
        <f>IF(N131="nulová",J131,0)</f>
        <v>0</v>
      </c>
      <c r="BJ131" s="14" t="s">
        <v>80</v>
      </c>
      <c r="BK131" s="195">
        <f>ROUND(I131*H131,2)</f>
        <v>0</v>
      </c>
      <c r="BL131" s="14" t="s">
        <v>125</v>
      </c>
      <c r="BM131" s="194" t="s">
        <v>281</v>
      </c>
    </row>
    <row r="132" spans="1:65" s="2" customFormat="1" ht="29.25" x14ac:dyDescent="0.2">
      <c r="A132" s="31"/>
      <c r="B132" s="32"/>
      <c r="C132" s="33"/>
      <c r="D132" s="206" t="s">
        <v>266</v>
      </c>
      <c r="E132" s="33"/>
      <c r="F132" s="207" t="s">
        <v>282</v>
      </c>
      <c r="G132" s="33"/>
      <c r="H132" s="33"/>
      <c r="I132" s="101"/>
      <c r="J132" s="33"/>
      <c r="K132" s="33"/>
      <c r="L132" s="36"/>
      <c r="M132" s="208"/>
      <c r="N132" s="209"/>
      <c r="O132" s="61"/>
      <c r="P132" s="61"/>
      <c r="Q132" s="61"/>
      <c r="R132" s="61"/>
      <c r="S132" s="61"/>
      <c r="T132" s="62"/>
      <c r="U132" s="31"/>
      <c r="V132" s="31"/>
      <c r="W132" s="31"/>
      <c r="X132" s="31"/>
      <c r="Y132" s="31"/>
      <c r="Z132" s="31"/>
      <c r="AA132" s="31"/>
      <c r="AB132" s="31"/>
      <c r="AC132" s="31"/>
      <c r="AD132" s="31"/>
      <c r="AE132" s="31"/>
      <c r="AT132" s="14" t="s">
        <v>266</v>
      </c>
      <c r="AU132" s="14" t="s">
        <v>80</v>
      </c>
    </row>
    <row r="133" spans="1:65" s="12" customFormat="1" ht="15" x14ac:dyDescent="0.2">
      <c r="B133" s="167"/>
      <c r="C133" s="168"/>
      <c r="D133" s="169" t="s">
        <v>71</v>
      </c>
      <c r="E133" s="170" t="s">
        <v>127</v>
      </c>
      <c r="F133" s="170" t="s">
        <v>283</v>
      </c>
      <c r="G133" s="168"/>
      <c r="H133" s="168"/>
      <c r="I133" s="171"/>
      <c r="J133" s="172">
        <f>BK133</f>
        <v>0</v>
      </c>
      <c r="K133" s="168"/>
      <c r="L133" s="173"/>
      <c r="M133" s="174"/>
      <c r="N133" s="175"/>
      <c r="O133" s="175"/>
      <c r="P133" s="176">
        <f>P134</f>
        <v>0</v>
      </c>
      <c r="Q133" s="175"/>
      <c r="R133" s="176">
        <f>R134</f>
        <v>0</v>
      </c>
      <c r="S133" s="175"/>
      <c r="T133" s="177">
        <f>T134</f>
        <v>0</v>
      </c>
      <c r="AR133" s="178" t="s">
        <v>132</v>
      </c>
      <c r="AT133" s="179" t="s">
        <v>71</v>
      </c>
      <c r="AU133" s="179" t="s">
        <v>72</v>
      </c>
      <c r="AY133" s="178" t="s">
        <v>117</v>
      </c>
      <c r="BK133" s="180">
        <f>BK134</f>
        <v>0</v>
      </c>
    </row>
    <row r="134" spans="1:65" s="12" customFormat="1" ht="12.75" x14ac:dyDescent="0.2">
      <c r="B134" s="167"/>
      <c r="C134" s="168"/>
      <c r="D134" s="169" t="s">
        <v>71</v>
      </c>
      <c r="E134" s="181" t="s">
        <v>284</v>
      </c>
      <c r="F134" s="181" t="s">
        <v>285</v>
      </c>
      <c r="G134" s="168"/>
      <c r="H134" s="168"/>
      <c r="I134" s="171"/>
      <c r="J134" s="182">
        <f>BK134</f>
        <v>0</v>
      </c>
      <c r="K134" s="168"/>
      <c r="L134" s="173"/>
      <c r="M134" s="174"/>
      <c r="N134" s="175"/>
      <c r="O134" s="175"/>
      <c r="P134" s="176">
        <f>SUM(P135:P158)</f>
        <v>0</v>
      </c>
      <c r="Q134" s="175"/>
      <c r="R134" s="176">
        <f>SUM(R135:R158)</f>
        <v>0</v>
      </c>
      <c r="S134" s="175"/>
      <c r="T134" s="177">
        <f>SUM(T135:T158)</f>
        <v>0</v>
      </c>
      <c r="AR134" s="178" t="s">
        <v>132</v>
      </c>
      <c r="AT134" s="179" t="s">
        <v>71</v>
      </c>
      <c r="AU134" s="179" t="s">
        <v>80</v>
      </c>
      <c r="AY134" s="178" t="s">
        <v>117</v>
      </c>
      <c r="BK134" s="180">
        <f>SUM(BK135:BK158)</f>
        <v>0</v>
      </c>
    </row>
    <row r="135" spans="1:65" s="2" customFormat="1" ht="12" x14ac:dyDescent="0.2">
      <c r="A135" s="31"/>
      <c r="B135" s="32"/>
      <c r="C135" s="183" t="s">
        <v>286</v>
      </c>
      <c r="D135" s="183" t="s">
        <v>120</v>
      </c>
      <c r="E135" s="184" t="s">
        <v>287</v>
      </c>
      <c r="F135" s="185" t="s">
        <v>288</v>
      </c>
      <c r="G135" s="186" t="s">
        <v>211</v>
      </c>
      <c r="H135" s="187">
        <v>1</v>
      </c>
      <c r="I135" s="188"/>
      <c r="J135" s="189">
        <f t="shared" ref="J135:J158" si="20">ROUND(I135*H135,2)</f>
        <v>0</v>
      </c>
      <c r="K135" s="185" t="s">
        <v>19</v>
      </c>
      <c r="L135" s="36"/>
      <c r="M135" s="190" t="s">
        <v>19</v>
      </c>
      <c r="N135" s="191" t="s">
        <v>43</v>
      </c>
      <c r="O135" s="61"/>
      <c r="P135" s="192">
        <f t="shared" ref="P135:P158" si="21">O135*H135</f>
        <v>0</v>
      </c>
      <c r="Q135" s="192">
        <v>0</v>
      </c>
      <c r="R135" s="192">
        <f t="shared" ref="R135:R158" si="22">Q135*H135</f>
        <v>0</v>
      </c>
      <c r="S135" s="192">
        <v>0</v>
      </c>
      <c r="T135" s="193">
        <f t="shared" ref="T135:T158" si="23">S135*H135</f>
        <v>0</v>
      </c>
      <c r="U135" s="31"/>
      <c r="V135" s="31"/>
      <c r="W135" s="31"/>
      <c r="X135" s="31"/>
      <c r="Y135" s="31"/>
      <c r="Z135" s="31"/>
      <c r="AA135" s="31"/>
      <c r="AB135" s="31"/>
      <c r="AC135" s="31"/>
      <c r="AD135" s="31"/>
      <c r="AE135" s="31"/>
      <c r="AR135" s="194" t="s">
        <v>221</v>
      </c>
      <c r="AT135" s="194" t="s">
        <v>120</v>
      </c>
      <c r="AU135" s="194" t="s">
        <v>83</v>
      </c>
      <c r="AY135" s="14" t="s">
        <v>117</v>
      </c>
      <c r="BE135" s="195">
        <f t="shared" ref="BE135:BE158" si="24">IF(N135="základní",J135,0)</f>
        <v>0</v>
      </c>
      <c r="BF135" s="195">
        <f t="shared" ref="BF135:BF158" si="25">IF(N135="snížená",J135,0)</f>
        <v>0</v>
      </c>
      <c r="BG135" s="195">
        <f t="shared" ref="BG135:BG158" si="26">IF(N135="zákl. přenesená",J135,0)</f>
        <v>0</v>
      </c>
      <c r="BH135" s="195">
        <f t="shared" ref="BH135:BH158" si="27">IF(N135="sníž. přenesená",J135,0)</f>
        <v>0</v>
      </c>
      <c r="BI135" s="195">
        <f t="shared" ref="BI135:BI158" si="28">IF(N135="nulová",J135,0)</f>
        <v>0</v>
      </c>
      <c r="BJ135" s="14" t="s">
        <v>80</v>
      </c>
      <c r="BK135" s="195">
        <f t="shared" ref="BK135:BK158" si="29">ROUND(I135*H135,2)</f>
        <v>0</v>
      </c>
      <c r="BL135" s="14" t="s">
        <v>221</v>
      </c>
      <c r="BM135" s="194" t="s">
        <v>289</v>
      </c>
    </row>
    <row r="136" spans="1:65" s="2" customFormat="1" ht="24" x14ac:dyDescent="0.2">
      <c r="A136" s="31"/>
      <c r="B136" s="32"/>
      <c r="C136" s="196" t="s">
        <v>290</v>
      </c>
      <c r="D136" s="196" t="s">
        <v>127</v>
      </c>
      <c r="E136" s="197" t="s">
        <v>291</v>
      </c>
      <c r="F136" s="198" t="s">
        <v>292</v>
      </c>
      <c r="G136" s="199" t="s">
        <v>211</v>
      </c>
      <c r="H136" s="200">
        <v>1</v>
      </c>
      <c r="I136" s="201"/>
      <c r="J136" s="202">
        <f t="shared" si="20"/>
        <v>0</v>
      </c>
      <c r="K136" s="198" t="s">
        <v>19</v>
      </c>
      <c r="L136" s="203"/>
      <c r="M136" s="204" t="s">
        <v>19</v>
      </c>
      <c r="N136" s="205" t="s">
        <v>43</v>
      </c>
      <c r="O136" s="61"/>
      <c r="P136" s="192">
        <f t="shared" si="21"/>
        <v>0</v>
      </c>
      <c r="Q136" s="192">
        <v>0</v>
      </c>
      <c r="R136" s="192">
        <f t="shared" si="22"/>
        <v>0</v>
      </c>
      <c r="S136" s="192">
        <v>0</v>
      </c>
      <c r="T136" s="193">
        <f t="shared" si="23"/>
        <v>0</v>
      </c>
      <c r="U136" s="31"/>
      <c r="V136" s="31"/>
      <c r="W136" s="31"/>
      <c r="X136" s="31"/>
      <c r="Y136" s="31"/>
      <c r="Z136" s="31"/>
      <c r="AA136" s="31"/>
      <c r="AB136" s="31"/>
      <c r="AC136" s="31"/>
      <c r="AD136" s="31"/>
      <c r="AE136" s="31"/>
      <c r="AR136" s="194" t="s">
        <v>293</v>
      </c>
      <c r="AT136" s="194" t="s">
        <v>127</v>
      </c>
      <c r="AU136" s="194" t="s">
        <v>83</v>
      </c>
      <c r="AY136" s="14" t="s">
        <v>117</v>
      </c>
      <c r="BE136" s="195">
        <f t="shared" si="24"/>
        <v>0</v>
      </c>
      <c r="BF136" s="195">
        <f t="shared" si="25"/>
        <v>0</v>
      </c>
      <c r="BG136" s="195">
        <f t="shared" si="26"/>
        <v>0</v>
      </c>
      <c r="BH136" s="195">
        <f t="shared" si="27"/>
        <v>0</v>
      </c>
      <c r="BI136" s="195">
        <f t="shared" si="28"/>
        <v>0</v>
      </c>
      <c r="BJ136" s="14" t="s">
        <v>80</v>
      </c>
      <c r="BK136" s="195">
        <f t="shared" si="29"/>
        <v>0</v>
      </c>
      <c r="BL136" s="14" t="s">
        <v>293</v>
      </c>
      <c r="BM136" s="194" t="s">
        <v>294</v>
      </c>
    </row>
    <row r="137" spans="1:65" s="2" customFormat="1" ht="12" x14ac:dyDescent="0.2">
      <c r="A137" s="31"/>
      <c r="B137" s="32"/>
      <c r="C137" s="183" t="s">
        <v>295</v>
      </c>
      <c r="D137" s="183" t="s">
        <v>120</v>
      </c>
      <c r="E137" s="184" t="s">
        <v>296</v>
      </c>
      <c r="F137" s="185" t="s">
        <v>297</v>
      </c>
      <c r="G137" s="186" t="s">
        <v>211</v>
      </c>
      <c r="H137" s="187">
        <v>1</v>
      </c>
      <c r="I137" s="188"/>
      <c r="J137" s="189">
        <f t="shared" si="20"/>
        <v>0</v>
      </c>
      <c r="K137" s="185" t="s">
        <v>19</v>
      </c>
      <c r="L137" s="36"/>
      <c r="M137" s="190" t="s">
        <v>19</v>
      </c>
      <c r="N137" s="191" t="s">
        <v>43</v>
      </c>
      <c r="O137" s="61"/>
      <c r="P137" s="192">
        <f t="shared" si="21"/>
        <v>0</v>
      </c>
      <c r="Q137" s="192">
        <v>0</v>
      </c>
      <c r="R137" s="192">
        <f t="shared" si="22"/>
        <v>0</v>
      </c>
      <c r="S137" s="192">
        <v>0</v>
      </c>
      <c r="T137" s="193">
        <f t="shared" si="23"/>
        <v>0</v>
      </c>
      <c r="U137" s="31"/>
      <c r="V137" s="31"/>
      <c r="W137" s="31"/>
      <c r="X137" s="31"/>
      <c r="Y137" s="31"/>
      <c r="Z137" s="31"/>
      <c r="AA137" s="31"/>
      <c r="AB137" s="31"/>
      <c r="AC137" s="31"/>
      <c r="AD137" s="31"/>
      <c r="AE137" s="31"/>
      <c r="AR137" s="194" t="s">
        <v>221</v>
      </c>
      <c r="AT137" s="194" t="s">
        <v>120</v>
      </c>
      <c r="AU137" s="194" t="s">
        <v>83</v>
      </c>
      <c r="AY137" s="14" t="s">
        <v>117</v>
      </c>
      <c r="BE137" s="195">
        <f t="shared" si="24"/>
        <v>0</v>
      </c>
      <c r="BF137" s="195">
        <f t="shared" si="25"/>
        <v>0</v>
      </c>
      <c r="BG137" s="195">
        <f t="shared" si="26"/>
        <v>0</v>
      </c>
      <c r="BH137" s="195">
        <f t="shared" si="27"/>
        <v>0</v>
      </c>
      <c r="BI137" s="195">
        <f t="shared" si="28"/>
        <v>0</v>
      </c>
      <c r="BJ137" s="14" t="s">
        <v>80</v>
      </c>
      <c r="BK137" s="195">
        <f t="shared" si="29"/>
        <v>0</v>
      </c>
      <c r="BL137" s="14" t="s">
        <v>221</v>
      </c>
      <c r="BM137" s="194" t="s">
        <v>298</v>
      </c>
    </row>
    <row r="138" spans="1:65" s="2" customFormat="1" ht="12" x14ac:dyDescent="0.2">
      <c r="A138" s="31"/>
      <c r="B138" s="32"/>
      <c r="C138" s="196" t="s">
        <v>299</v>
      </c>
      <c r="D138" s="196" t="s">
        <v>127</v>
      </c>
      <c r="E138" s="197" t="s">
        <v>300</v>
      </c>
      <c r="F138" s="198" t="s">
        <v>301</v>
      </c>
      <c r="G138" s="199" t="s">
        <v>211</v>
      </c>
      <c r="H138" s="200">
        <v>1</v>
      </c>
      <c r="I138" s="201"/>
      <c r="J138" s="202">
        <f t="shared" si="20"/>
        <v>0</v>
      </c>
      <c r="K138" s="198" t="s">
        <v>19</v>
      </c>
      <c r="L138" s="203"/>
      <c r="M138" s="204" t="s">
        <v>19</v>
      </c>
      <c r="N138" s="205" t="s">
        <v>43</v>
      </c>
      <c r="O138" s="61"/>
      <c r="P138" s="192">
        <f t="shared" si="21"/>
        <v>0</v>
      </c>
      <c r="Q138" s="192">
        <v>0</v>
      </c>
      <c r="R138" s="192">
        <f t="shared" si="22"/>
        <v>0</v>
      </c>
      <c r="S138" s="192">
        <v>0</v>
      </c>
      <c r="T138" s="193">
        <f t="shared" si="23"/>
        <v>0</v>
      </c>
      <c r="U138" s="31"/>
      <c r="V138" s="31"/>
      <c r="W138" s="31"/>
      <c r="X138" s="31"/>
      <c r="Y138" s="31"/>
      <c r="Z138" s="31"/>
      <c r="AA138" s="31"/>
      <c r="AB138" s="31"/>
      <c r="AC138" s="31"/>
      <c r="AD138" s="31"/>
      <c r="AE138" s="31"/>
      <c r="AR138" s="194" t="s">
        <v>293</v>
      </c>
      <c r="AT138" s="194" t="s">
        <v>127</v>
      </c>
      <c r="AU138" s="194" t="s">
        <v>83</v>
      </c>
      <c r="AY138" s="14" t="s">
        <v>117</v>
      </c>
      <c r="BE138" s="195">
        <f t="shared" si="24"/>
        <v>0</v>
      </c>
      <c r="BF138" s="195">
        <f t="shared" si="25"/>
        <v>0</v>
      </c>
      <c r="BG138" s="195">
        <f t="shared" si="26"/>
        <v>0</v>
      </c>
      <c r="BH138" s="195">
        <f t="shared" si="27"/>
        <v>0</v>
      </c>
      <c r="BI138" s="195">
        <f t="shared" si="28"/>
        <v>0</v>
      </c>
      <c r="BJ138" s="14" t="s">
        <v>80</v>
      </c>
      <c r="BK138" s="195">
        <f t="shared" si="29"/>
        <v>0</v>
      </c>
      <c r="BL138" s="14" t="s">
        <v>293</v>
      </c>
      <c r="BM138" s="194" t="s">
        <v>302</v>
      </c>
    </row>
    <row r="139" spans="1:65" s="2" customFormat="1" ht="36" x14ac:dyDescent="0.2">
      <c r="A139" s="31"/>
      <c r="B139" s="32"/>
      <c r="C139" s="183" t="s">
        <v>303</v>
      </c>
      <c r="D139" s="183" t="s">
        <v>120</v>
      </c>
      <c r="E139" s="184" t="s">
        <v>304</v>
      </c>
      <c r="F139" s="185" t="s">
        <v>305</v>
      </c>
      <c r="G139" s="186" t="s">
        <v>211</v>
      </c>
      <c r="H139" s="187">
        <v>5</v>
      </c>
      <c r="I139" s="188"/>
      <c r="J139" s="189">
        <f t="shared" si="20"/>
        <v>0</v>
      </c>
      <c r="K139" s="185" t="s">
        <v>19</v>
      </c>
      <c r="L139" s="36"/>
      <c r="M139" s="190" t="s">
        <v>19</v>
      </c>
      <c r="N139" s="191" t="s">
        <v>43</v>
      </c>
      <c r="O139" s="61"/>
      <c r="P139" s="192">
        <f t="shared" si="21"/>
        <v>0</v>
      </c>
      <c r="Q139" s="192">
        <v>0</v>
      </c>
      <c r="R139" s="192">
        <f t="shared" si="22"/>
        <v>0</v>
      </c>
      <c r="S139" s="192">
        <v>0</v>
      </c>
      <c r="T139" s="193">
        <f t="shared" si="23"/>
        <v>0</v>
      </c>
      <c r="U139" s="31"/>
      <c r="V139" s="31"/>
      <c r="W139" s="31"/>
      <c r="X139" s="31"/>
      <c r="Y139" s="31"/>
      <c r="Z139" s="31"/>
      <c r="AA139" s="31"/>
      <c r="AB139" s="31"/>
      <c r="AC139" s="31"/>
      <c r="AD139" s="31"/>
      <c r="AE139" s="31"/>
      <c r="AR139" s="194" t="s">
        <v>221</v>
      </c>
      <c r="AT139" s="194" t="s">
        <v>120</v>
      </c>
      <c r="AU139" s="194" t="s">
        <v>83</v>
      </c>
      <c r="AY139" s="14" t="s">
        <v>117</v>
      </c>
      <c r="BE139" s="195">
        <f t="shared" si="24"/>
        <v>0</v>
      </c>
      <c r="BF139" s="195">
        <f t="shared" si="25"/>
        <v>0</v>
      </c>
      <c r="BG139" s="195">
        <f t="shared" si="26"/>
        <v>0</v>
      </c>
      <c r="BH139" s="195">
        <f t="shared" si="27"/>
        <v>0</v>
      </c>
      <c r="BI139" s="195">
        <f t="shared" si="28"/>
        <v>0</v>
      </c>
      <c r="BJ139" s="14" t="s">
        <v>80</v>
      </c>
      <c r="BK139" s="195">
        <f t="shared" si="29"/>
        <v>0</v>
      </c>
      <c r="BL139" s="14" t="s">
        <v>221</v>
      </c>
      <c r="BM139" s="194" t="s">
        <v>306</v>
      </c>
    </row>
    <row r="140" spans="1:65" s="2" customFormat="1" ht="24" x14ac:dyDescent="0.2">
      <c r="A140" s="31"/>
      <c r="B140" s="32"/>
      <c r="C140" s="196" t="s">
        <v>307</v>
      </c>
      <c r="D140" s="196" t="s">
        <v>127</v>
      </c>
      <c r="E140" s="197" t="s">
        <v>308</v>
      </c>
      <c r="F140" s="198" t="s">
        <v>309</v>
      </c>
      <c r="G140" s="199" t="s">
        <v>211</v>
      </c>
      <c r="H140" s="200">
        <v>5</v>
      </c>
      <c r="I140" s="201"/>
      <c r="J140" s="202">
        <f t="shared" si="20"/>
        <v>0</v>
      </c>
      <c r="K140" s="198" t="s">
        <v>19</v>
      </c>
      <c r="L140" s="203"/>
      <c r="M140" s="204" t="s">
        <v>19</v>
      </c>
      <c r="N140" s="205" t="s">
        <v>43</v>
      </c>
      <c r="O140" s="61"/>
      <c r="P140" s="192">
        <f t="shared" si="21"/>
        <v>0</v>
      </c>
      <c r="Q140" s="192">
        <v>0</v>
      </c>
      <c r="R140" s="192">
        <f t="shared" si="22"/>
        <v>0</v>
      </c>
      <c r="S140" s="192">
        <v>0</v>
      </c>
      <c r="T140" s="193">
        <f t="shared" si="23"/>
        <v>0</v>
      </c>
      <c r="U140" s="31"/>
      <c r="V140" s="31"/>
      <c r="W140" s="31"/>
      <c r="X140" s="31"/>
      <c r="Y140" s="31"/>
      <c r="Z140" s="31"/>
      <c r="AA140" s="31"/>
      <c r="AB140" s="31"/>
      <c r="AC140" s="31"/>
      <c r="AD140" s="31"/>
      <c r="AE140" s="31"/>
      <c r="AR140" s="194" t="s">
        <v>293</v>
      </c>
      <c r="AT140" s="194" t="s">
        <v>127</v>
      </c>
      <c r="AU140" s="194" t="s">
        <v>83</v>
      </c>
      <c r="AY140" s="14" t="s">
        <v>117</v>
      </c>
      <c r="BE140" s="195">
        <f t="shared" si="24"/>
        <v>0</v>
      </c>
      <c r="BF140" s="195">
        <f t="shared" si="25"/>
        <v>0</v>
      </c>
      <c r="BG140" s="195">
        <f t="shared" si="26"/>
        <v>0</v>
      </c>
      <c r="BH140" s="195">
        <f t="shared" si="27"/>
        <v>0</v>
      </c>
      <c r="BI140" s="195">
        <f t="shared" si="28"/>
        <v>0</v>
      </c>
      <c r="BJ140" s="14" t="s">
        <v>80</v>
      </c>
      <c r="BK140" s="195">
        <f t="shared" si="29"/>
        <v>0</v>
      </c>
      <c r="BL140" s="14" t="s">
        <v>293</v>
      </c>
      <c r="BM140" s="194" t="s">
        <v>310</v>
      </c>
    </row>
    <row r="141" spans="1:65" s="2" customFormat="1" ht="12" x14ac:dyDescent="0.2">
      <c r="A141" s="31"/>
      <c r="B141" s="32"/>
      <c r="C141" s="183" t="s">
        <v>311</v>
      </c>
      <c r="D141" s="183" t="s">
        <v>120</v>
      </c>
      <c r="E141" s="184" t="s">
        <v>312</v>
      </c>
      <c r="F141" s="185" t="s">
        <v>313</v>
      </c>
      <c r="G141" s="186" t="s">
        <v>211</v>
      </c>
      <c r="H141" s="187">
        <v>2</v>
      </c>
      <c r="I141" s="188"/>
      <c r="J141" s="189">
        <f t="shared" si="20"/>
        <v>0</v>
      </c>
      <c r="K141" s="185" t="s">
        <v>19</v>
      </c>
      <c r="L141" s="36"/>
      <c r="M141" s="190" t="s">
        <v>19</v>
      </c>
      <c r="N141" s="191" t="s">
        <v>43</v>
      </c>
      <c r="O141" s="61"/>
      <c r="P141" s="192">
        <f t="shared" si="21"/>
        <v>0</v>
      </c>
      <c r="Q141" s="192">
        <v>0</v>
      </c>
      <c r="R141" s="192">
        <f t="shared" si="22"/>
        <v>0</v>
      </c>
      <c r="S141" s="192">
        <v>0</v>
      </c>
      <c r="T141" s="193">
        <f t="shared" si="23"/>
        <v>0</v>
      </c>
      <c r="U141" s="31"/>
      <c r="V141" s="31"/>
      <c r="W141" s="31"/>
      <c r="X141" s="31"/>
      <c r="Y141" s="31"/>
      <c r="Z141" s="31"/>
      <c r="AA141" s="31"/>
      <c r="AB141" s="31"/>
      <c r="AC141" s="31"/>
      <c r="AD141" s="31"/>
      <c r="AE141" s="31"/>
      <c r="AR141" s="194" t="s">
        <v>221</v>
      </c>
      <c r="AT141" s="194" t="s">
        <v>120</v>
      </c>
      <c r="AU141" s="194" t="s">
        <v>83</v>
      </c>
      <c r="AY141" s="14" t="s">
        <v>117</v>
      </c>
      <c r="BE141" s="195">
        <f t="shared" si="24"/>
        <v>0</v>
      </c>
      <c r="BF141" s="195">
        <f t="shared" si="25"/>
        <v>0</v>
      </c>
      <c r="BG141" s="195">
        <f t="shared" si="26"/>
        <v>0</v>
      </c>
      <c r="BH141" s="195">
        <f t="shared" si="27"/>
        <v>0</v>
      </c>
      <c r="BI141" s="195">
        <f t="shared" si="28"/>
        <v>0</v>
      </c>
      <c r="BJ141" s="14" t="s">
        <v>80</v>
      </c>
      <c r="BK141" s="195">
        <f t="shared" si="29"/>
        <v>0</v>
      </c>
      <c r="BL141" s="14" t="s">
        <v>221</v>
      </c>
      <c r="BM141" s="194" t="s">
        <v>314</v>
      </c>
    </row>
    <row r="142" spans="1:65" s="2" customFormat="1" ht="12" x14ac:dyDescent="0.2">
      <c r="A142" s="31"/>
      <c r="B142" s="32"/>
      <c r="C142" s="196" t="s">
        <v>315</v>
      </c>
      <c r="D142" s="196" t="s">
        <v>127</v>
      </c>
      <c r="E142" s="197" t="s">
        <v>300</v>
      </c>
      <c r="F142" s="198" t="s">
        <v>301</v>
      </c>
      <c r="G142" s="199" t="s">
        <v>211</v>
      </c>
      <c r="H142" s="200">
        <v>2</v>
      </c>
      <c r="I142" s="201"/>
      <c r="J142" s="202">
        <f t="shared" si="20"/>
        <v>0</v>
      </c>
      <c r="K142" s="198" t="s">
        <v>19</v>
      </c>
      <c r="L142" s="203"/>
      <c r="M142" s="204" t="s">
        <v>19</v>
      </c>
      <c r="N142" s="205" t="s">
        <v>43</v>
      </c>
      <c r="O142" s="61"/>
      <c r="P142" s="192">
        <f t="shared" si="21"/>
        <v>0</v>
      </c>
      <c r="Q142" s="192">
        <v>0</v>
      </c>
      <c r="R142" s="192">
        <f t="shared" si="22"/>
        <v>0</v>
      </c>
      <c r="S142" s="192">
        <v>0</v>
      </c>
      <c r="T142" s="193">
        <f t="shared" si="23"/>
        <v>0</v>
      </c>
      <c r="U142" s="31"/>
      <c r="V142" s="31"/>
      <c r="W142" s="31"/>
      <c r="X142" s="31"/>
      <c r="Y142" s="31"/>
      <c r="Z142" s="31"/>
      <c r="AA142" s="31"/>
      <c r="AB142" s="31"/>
      <c r="AC142" s="31"/>
      <c r="AD142" s="31"/>
      <c r="AE142" s="31"/>
      <c r="AR142" s="194" t="s">
        <v>293</v>
      </c>
      <c r="AT142" s="194" t="s">
        <v>127</v>
      </c>
      <c r="AU142" s="194" t="s">
        <v>83</v>
      </c>
      <c r="AY142" s="14" t="s">
        <v>117</v>
      </c>
      <c r="BE142" s="195">
        <f t="shared" si="24"/>
        <v>0</v>
      </c>
      <c r="BF142" s="195">
        <f t="shared" si="25"/>
        <v>0</v>
      </c>
      <c r="BG142" s="195">
        <f t="shared" si="26"/>
        <v>0</v>
      </c>
      <c r="BH142" s="195">
        <f t="shared" si="27"/>
        <v>0</v>
      </c>
      <c r="BI142" s="195">
        <f t="shared" si="28"/>
        <v>0</v>
      </c>
      <c r="BJ142" s="14" t="s">
        <v>80</v>
      </c>
      <c r="BK142" s="195">
        <f t="shared" si="29"/>
        <v>0</v>
      </c>
      <c r="BL142" s="14" t="s">
        <v>293</v>
      </c>
      <c r="BM142" s="194" t="s">
        <v>316</v>
      </c>
    </row>
    <row r="143" spans="1:65" s="2" customFormat="1" ht="12" x14ac:dyDescent="0.2">
      <c r="A143" s="31"/>
      <c r="B143" s="32"/>
      <c r="C143" s="183" t="s">
        <v>317</v>
      </c>
      <c r="D143" s="183" t="s">
        <v>120</v>
      </c>
      <c r="E143" s="184" t="s">
        <v>318</v>
      </c>
      <c r="F143" s="185" t="s">
        <v>319</v>
      </c>
      <c r="G143" s="186" t="s">
        <v>211</v>
      </c>
      <c r="H143" s="187">
        <v>2</v>
      </c>
      <c r="I143" s="188"/>
      <c r="J143" s="189">
        <f t="shared" si="20"/>
        <v>0</v>
      </c>
      <c r="K143" s="185" t="s">
        <v>19</v>
      </c>
      <c r="L143" s="36"/>
      <c r="M143" s="190" t="s">
        <v>19</v>
      </c>
      <c r="N143" s="191" t="s">
        <v>43</v>
      </c>
      <c r="O143" s="61"/>
      <c r="P143" s="192">
        <f t="shared" si="21"/>
        <v>0</v>
      </c>
      <c r="Q143" s="192">
        <v>0</v>
      </c>
      <c r="R143" s="192">
        <f t="shared" si="22"/>
        <v>0</v>
      </c>
      <c r="S143" s="192">
        <v>0</v>
      </c>
      <c r="T143" s="193">
        <f t="shared" si="23"/>
        <v>0</v>
      </c>
      <c r="U143" s="31"/>
      <c r="V143" s="31"/>
      <c r="W143" s="31"/>
      <c r="X143" s="31"/>
      <c r="Y143" s="31"/>
      <c r="Z143" s="31"/>
      <c r="AA143" s="31"/>
      <c r="AB143" s="31"/>
      <c r="AC143" s="31"/>
      <c r="AD143" s="31"/>
      <c r="AE143" s="31"/>
      <c r="AR143" s="194" t="s">
        <v>221</v>
      </c>
      <c r="AT143" s="194" t="s">
        <v>120</v>
      </c>
      <c r="AU143" s="194" t="s">
        <v>83</v>
      </c>
      <c r="AY143" s="14" t="s">
        <v>117</v>
      </c>
      <c r="BE143" s="195">
        <f t="shared" si="24"/>
        <v>0</v>
      </c>
      <c r="BF143" s="195">
        <f t="shared" si="25"/>
        <v>0</v>
      </c>
      <c r="BG143" s="195">
        <f t="shared" si="26"/>
        <v>0</v>
      </c>
      <c r="BH143" s="195">
        <f t="shared" si="27"/>
        <v>0</v>
      </c>
      <c r="BI143" s="195">
        <f t="shared" si="28"/>
        <v>0</v>
      </c>
      <c r="BJ143" s="14" t="s">
        <v>80</v>
      </c>
      <c r="BK143" s="195">
        <f t="shared" si="29"/>
        <v>0</v>
      </c>
      <c r="BL143" s="14" t="s">
        <v>221</v>
      </c>
      <c r="BM143" s="194" t="s">
        <v>320</v>
      </c>
    </row>
    <row r="144" spans="1:65" s="2" customFormat="1" ht="24" x14ac:dyDescent="0.2">
      <c r="A144" s="31"/>
      <c r="B144" s="32"/>
      <c r="C144" s="196" t="s">
        <v>321</v>
      </c>
      <c r="D144" s="196" t="s">
        <v>127</v>
      </c>
      <c r="E144" s="197" t="s">
        <v>322</v>
      </c>
      <c r="F144" s="198" t="s">
        <v>323</v>
      </c>
      <c r="G144" s="199" t="s">
        <v>211</v>
      </c>
      <c r="H144" s="200">
        <v>2</v>
      </c>
      <c r="I144" s="201"/>
      <c r="J144" s="202">
        <f t="shared" si="20"/>
        <v>0</v>
      </c>
      <c r="K144" s="198" t="s">
        <v>19</v>
      </c>
      <c r="L144" s="203"/>
      <c r="M144" s="204" t="s">
        <v>19</v>
      </c>
      <c r="N144" s="205" t="s">
        <v>43</v>
      </c>
      <c r="O144" s="61"/>
      <c r="P144" s="192">
        <f t="shared" si="21"/>
        <v>0</v>
      </c>
      <c r="Q144" s="192">
        <v>0</v>
      </c>
      <c r="R144" s="192">
        <f t="shared" si="22"/>
        <v>0</v>
      </c>
      <c r="S144" s="192">
        <v>0</v>
      </c>
      <c r="T144" s="193">
        <f t="shared" si="23"/>
        <v>0</v>
      </c>
      <c r="U144" s="31"/>
      <c r="V144" s="31"/>
      <c r="W144" s="31"/>
      <c r="X144" s="31"/>
      <c r="Y144" s="31"/>
      <c r="Z144" s="31"/>
      <c r="AA144" s="31"/>
      <c r="AB144" s="31"/>
      <c r="AC144" s="31"/>
      <c r="AD144" s="31"/>
      <c r="AE144" s="31"/>
      <c r="AR144" s="194" t="s">
        <v>293</v>
      </c>
      <c r="AT144" s="194" t="s">
        <v>127</v>
      </c>
      <c r="AU144" s="194" t="s">
        <v>83</v>
      </c>
      <c r="AY144" s="14" t="s">
        <v>117</v>
      </c>
      <c r="BE144" s="195">
        <f t="shared" si="24"/>
        <v>0</v>
      </c>
      <c r="BF144" s="195">
        <f t="shared" si="25"/>
        <v>0</v>
      </c>
      <c r="BG144" s="195">
        <f t="shared" si="26"/>
        <v>0</v>
      </c>
      <c r="BH144" s="195">
        <f t="shared" si="27"/>
        <v>0</v>
      </c>
      <c r="BI144" s="195">
        <f t="shared" si="28"/>
        <v>0</v>
      </c>
      <c r="BJ144" s="14" t="s">
        <v>80</v>
      </c>
      <c r="BK144" s="195">
        <f t="shared" si="29"/>
        <v>0</v>
      </c>
      <c r="BL144" s="14" t="s">
        <v>293</v>
      </c>
      <c r="BM144" s="194" t="s">
        <v>324</v>
      </c>
    </row>
    <row r="145" spans="1:65" s="2" customFormat="1" ht="12" x14ac:dyDescent="0.2">
      <c r="A145" s="31"/>
      <c r="B145" s="32"/>
      <c r="C145" s="183" t="s">
        <v>325</v>
      </c>
      <c r="D145" s="183" t="s">
        <v>120</v>
      </c>
      <c r="E145" s="184" t="s">
        <v>326</v>
      </c>
      <c r="F145" s="185" t="s">
        <v>327</v>
      </c>
      <c r="G145" s="186" t="s">
        <v>211</v>
      </c>
      <c r="H145" s="187">
        <v>1</v>
      </c>
      <c r="I145" s="188"/>
      <c r="J145" s="189">
        <f t="shared" si="20"/>
        <v>0</v>
      </c>
      <c r="K145" s="185" t="s">
        <v>19</v>
      </c>
      <c r="L145" s="36"/>
      <c r="M145" s="190" t="s">
        <v>19</v>
      </c>
      <c r="N145" s="191" t="s">
        <v>43</v>
      </c>
      <c r="O145" s="61"/>
      <c r="P145" s="192">
        <f t="shared" si="21"/>
        <v>0</v>
      </c>
      <c r="Q145" s="192">
        <v>0</v>
      </c>
      <c r="R145" s="192">
        <f t="shared" si="22"/>
        <v>0</v>
      </c>
      <c r="S145" s="192">
        <v>0</v>
      </c>
      <c r="T145" s="193">
        <f t="shared" si="23"/>
        <v>0</v>
      </c>
      <c r="U145" s="31"/>
      <c r="V145" s="31"/>
      <c r="W145" s="31"/>
      <c r="X145" s="31"/>
      <c r="Y145" s="31"/>
      <c r="Z145" s="31"/>
      <c r="AA145" s="31"/>
      <c r="AB145" s="31"/>
      <c r="AC145" s="31"/>
      <c r="AD145" s="31"/>
      <c r="AE145" s="31"/>
      <c r="AR145" s="194" t="s">
        <v>221</v>
      </c>
      <c r="AT145" s="194" t="s">
        <v>120</v>
      </c>
      <c r="AU145" s="194" t="s">
        <v>83</v>
      </c>
      <c r="AY145" s="14" t="s">
        <v>117</v>
      </c>
      <c r="BE145" s="195">
        <f t="shared" si="24"/>
        <v>0</v>
      </c>
      <c r="BF145" s="195">
        <f t="shared" si="25"/>
        <v>0</v>
      </c>
      <c r="BG145" s="195">
        <f t="shared" si="26"/>
        <v>0</v>
      </c>
      <c r="BH145" s="195">
        <f t="shared" si="27"/>
        <v>0</v>
      </c>
      <c r="BI145" s="195">
        <f t="shared" si="28"/>
        <v>0</v>
      </c>
      <c r="BJ145" s="14" t="s">
        <v>80</v>
      </c>
      <c r="BK145" s="195">
        <f t="shared" si="29"/>
        <v>0</v>
      </c>
      <c r="BL145" s="14" t="s">
        <v>221</v>
      </c>
      <c r="BM145" s="194" t="s">
        <v>328</v>
      </c>
    </row>
    <row r="146" spans="1:65" s="2" customFormat="1" ht="48" x14ac:dyDescent="0.2">
      <c r="A146" s="31"/>
      <c r="B146" s="32"/>
      <c r="C146" s="196" t="s">
        <v>329</v>
      </c>
      <c r="D146" s="196" t="s">
        <v>127</v>
      </c>
      <c r="E146" s="197" t="s">
        <v>330</v>
      </c>
      <c r="F146" s="198" t="s">
        <v>331</v>
      </c>
      <c r="G146" s="199" t="s">
        <v>211</v>
      </c>
      <c r="H146" s="200">
        <v>1</v>
      </c>
      <c r="I146" s="201"/>
      <c r="J146" s="202">
        <f t="shared" si="20"/>
        <v>0</v>
      </c>
      <c r="K146" s="198" t="s">
        <v>19</v>
      </c>
      <c r="L146" s="203"/>
      <c r="M146" s="204" t="s">
        <v>19</v>
      </c>
      <c r="N146" s="205" t="s">
        <v>43</v>
      </c>
      <c r="O146" s="61"/>
      <c r="P146" s="192">
        <f t="shared" si="21"/>
        <v>0</v>
      </c>
      <c r="Q146" s="192">
        <v>0</v>
      </c>
      <c r="R146" s="192">
        <f t="shared" si="22"/>
        <v>0</v>
      </c>
      <c r="S146" s="192">
        <v>0</v>
      </c>
      <c r="T146" s="193">
        <f t="shared" si="23"/>
        <v>0</v>
      </c>
      <c r="U146" s="31"/>
      <c r="V146" s="31"/>
      <c r="W146" s="31"/>
      <c r="X146" s="31"/>
      <c r="Y146" s="31"/>
      <c r="Z146" s="31"/>
      <c r="AA146" s="31"/>
      <c r="AB146" s="31"/>
      <c r="AC146" s="31"/>
      <c r="AD146" s="31"/>
      <c r="AE146" s="31"/>
      <c r="AR146" s="194" t="s">
        <v>293</v>
      </c>
      <c r="AT146" s="194" t="s">
        <v>127</v>
      </c>
      <c r="AU146" s="194" t="s">
        <v>83</v>
      </c>
      <c r="AY146" s="14" t="s">
        <v>117</v>
      </c>
      <c r="BE146" s="195">
        <f t="shared" si="24"/>
        <v>0</v>
      </c>
      <c r="BF146" s="195">
        <f t="shared" si="25"/>
        <v>0</v>
      </c>
      <c r="BG146" s="195">
        <f t="shared" si="26"/>
        <v>0</v>
      </c>
      <c r="BH146" s="195">
        <f t="shared" si="27"/>
        <v>0</v>
      </c>
      <c r="BI146" s="195">
        <f t="shared" si="28"/>
        <v>0</v>
      </c>
      <c r="BJ146" s="14" t="s">
        <v>80</v>
      </c>
      <c r="BK146" s="195">
        <f t="shared" si="29"/>
        <v>0</v>
      </c>
      <c r="BL146" s="14" t="s">
        <v>293</v>
      </c>
      <c r="BM146" s="194" t="s">
        <v>332</v>
      </c>
    </row>
    <row r="147" spans="1:65" s="2" customFormat="1" ht="12" x14ac:dyDescent="0.2">
      <c r="A147" s="31"/>
      <c r="B147" s="32"/>
      <c r="C147" s="183" t="s">
        <v>333</v>
      </c>
      <c r="D147" s="183" t="s">
        <v>120</v>
      </c>
      <c r="E147" s="184" t="s">
        <v>334</v>
      </c>
      <c r="F147" s="185" t="s">
        <v>335</v>
      </c>
      <c r="G147" s="186" t="s">
        <v>211</v>
      </c>
      <c r="H147" s="187">
        <v>1</v>
      </c>
      <c r="I147" s="188"/>
      <c r="J147" s="189">
        <f t="shared" si="20"/>
        <v>0</v>
      </c>
      <c r="K147" s="185" t="s">
        <v>19</v>
      </c>
      <c r="L147" s="36"/>
      <c r="M147" s="190" t="s">
        <v>19</v>
      </c>
      <c r="N147" s="191" t="s">
        <v>43</v>
      </c>
      <c r="O147" s="61"/>
      <c r="P147" s="192">
        <f t="shared" si="21"/>
        <v>0</v>
      </c>
      <c r="Q147" s="192">
        <v>0</v>
      </c>
      <c r="R147" s="192">
        <f t="shared" si="22"/>
        <v>0</v>
      </c>
      <c r="S147" s="192">
        <v>0</v>
      </c>
      <c r="T147" s="193">
        <f t="shared" si="23"/>
        <v>0</v>
      </c>
      <c r="U147" s="31"/>
      <c r="V147" s="31"/>
      <c r="W147" s="31"/>
      <c r="X147" s="31"/>
      <c r="Y147" s="31"/>
      <c r="Z147" s="31"/>
      <c r="AA147" s="31"/>
      <c r="AB147" s="31"/>
      <c r="AC147" s="31"/>
      <c r="AD147" s="31"/>
      <c r="AE147" s="31"/>
      <c r="AR147" s="194" t="s">
        <v>221</v>
      </c>
      <c r="AT147" s="194" t="s">
        <v>120</v>
      </c>
      <c r="AU147" s="194" t="s">
        <v>83</v>
      </c>
      <c r="AY147" s="14" t="s">
        <v>117</v>
      </c>
      <c r="BE147" s="195">
        <f t="shared" si="24"/>
        <v>0</v>
      </c>
      <c r="BF147" s="195">
        <f t="shared" si="25"/>
        <v>0</v>
      </c>
      <c r="BG147" s="195">
        <f t="shared" si="26"/>
        <v>0</v>
      </c>
      <c r="BH147" s="195">
        <f t="shared" si="27"/>
        <v>0</v>
      </c>
      <c r="BI147" s="195">
        <f t="shared" si="28"/>
        <v>0</v>
      </c>
      <c r="BJ147" s="14" t="s">
        <v>80</v>
      </c>
      <c r="BK147" s="195">
        <f t="shared" si="29"/>
        <v>0</v>
      </c>
      <c r="BL147" s="14" t="s">
        <v>221</v>
      </c>
      <c r="BM147" s="194" t="s">
        <v>336</v>
      </c>
    </row>
    <row r="148" spans="1:65" s="2" customFormat="1" ht="24" x14ac:dyDescent="0.2">
      <c r="A148" s="31"/>
      <c r="B148" s="32"/>
      <c r="C148" s="196" t="s">
        <v>337</v>
      </c>
      <c r="D148" s="196" t="s">
        <v>127</v>
      </c>
      <c r="E148" s="197" t="s">
        <v>338</v>
      </c>
      <c r="F148" s="198" t="s">
        <v>339</v>
      </c>
      <c r="G148" s="199" t="s">
        <v>211</v>
      </c>
      <c r="H148" s="200">
        <v>1</v>
      </c>
      <c r="I148" s="201"/>
      <c r="J148" s="202">
        <f t="shared" si="20"/>
        <v>0</v>
      </c>
      <c r="K148" s="198" t="s">
        <v>19</v>
      </c>
      <c r="L148" s="203"/>
      <c r="M148" s="204" t="s">
        <v>19</v>
      </c>
      <c r="N148" s="205" t="s">
        <v>43</v>
      </c>
      <c r="O148" s="61"/>
      <c r="P148" s="192">
        <f t="shared" si="21"/>
        <v>0</v>
      </c>
      <c r="Q148" s="192">
        <v>0</v>
      </c>
      <c r="R148" s="192">
        <f t="shared" si="22"/>
        <v>0</v>
      </c>
      <c r="S148" s="192">
        <v>0</v>
      </c>
      <c r="T148" s="193">
        <f t="shared" si="23"/>
        <v>0</v>
      </c>
      <c r="U148" s="31"/>
      <c r="V148" s="31"/>
      <c r="W148" s="31"/>
      <c r="X148" s="31"/>
      <c r="Y148" s="31"/>
      <c r="Z148" s="31"/>
      <c r="AA148" s="31"/>
      <c r="AB148" s="31"/>
      <c r="AC148" s="31"/>
      <c r="AD148" s="31"/>
      <c r="AE148" s="31"/>
      <c r="AR148" s="194" t="s">
        <v>293</v>
      </c>
      <c r="AT148" s="194" t="s">
        <v>127</v>
      </c>
      <c r="AU148" s="194" t="s">
        <v>83</v>
      </c>
      <c r="AY148" s="14" t="s">
        <v>117</v>
      </c>
      <c r="BE148" s="195">
        <f t="shared" si="24"/>
        <v>0</v>
      </c>
      <c r="BF148" s="195">
        <f t="shared" si="25"/>
        <v>0</v>
      </c>
      <c r="BG148" s="195">
        <f t="shared" si="26"/>
        <v>0</v>
      </c>
      <c r="BH148" s="195">
        <f t="shared" si="27"/>
        <v>0</v>
      </c>
      <c r="BI148" s="195">
        <f t="shared" si="28"/>
        <v>0</v>
      </c>
      <c r="BJ148" s="14" t="s">
        <v>80</v>
      </c>
      <c r="BK148" s="195">
        <f t="shared" si="29"/>
        <v>0</v>
      </c>
      <c r="BL148" s="14" t="s">
        <v>293</v>
      </c>
      <c r="BM148" s="194" t="s">
        <v>340</v>
      </c>
    </row>
    <row r="149" spans="1:65" s="2" customFormat="1" ht="12" x14ac:dyDescent="0.2">
      <c r="A149" s="31"/>
      <c r="B149" s="32"/>
      <c r="C149" s="196" t="s">
        <v>341</v>
      </c>
      <c r="D149" s="196" t="s">
        <v>127</v>
      </c>
      <c r="E149" s="197" t="s">
        <v>342</v>
      </c>
      <c r="F149" s="198" t="s">
        <v>343</v>
      </c>
      <c r="G149" s="199" t="s">
        <v>211</v>
      </c>
      <c r="H149" s="200">
        <v>1</v>
      </c>
      <c r="I149" s="201"/>
      <c r="J149" s="202">
        <f t="shared" si="20"/>
        <v>0</v>
      </c>
      <c r="K149" s="198" t="s">
        <v>19</v>
      </c>
      <c r="L149" s="203"/>
      <c r="M149" s="204" t="s">
        <v>19</v>
      </c>
      <c r="N149" s="205" t="s">
        <v>43</v>
      </c>
      <c r="O149" s="61"/>
      <c r="P149" s="192">
        <f t="shared" si="21"/>
        <v>0</v>
      </c>
      <c r="Q149" s="192">
        <v>0</v>
      </c>
      <c r="R149" s="192">
        <f t="shared" si="22"/>
        <v>0</v>
      </c>
      <c r="S149" s="192">
        <v>0</v>
      </c>
      <c r="T149" s="193">
        <f t="shared" si="23"/>
        <v>0</v>
      </c>
      <c r="U149" s="31"/>
      <c r="V149" s="31"/>
      <c r="W149" s="31"/>
      <c r="X149" s="31"/>
      <c r="Y149" s="31"/>
      <c r="Z149" s="31"/>
      <c r="AA149" s="31"/>
      <c r="AB149" s="31"/>
      <c r="AC149" s="31"/>
      <c r="AD149" s="31"/>
      <c r="AE149" s="31"/>
      <c r="AR149" s="194" t="s">
        <v>293</v>
      </c>
      <c r="AT149" s="194" t="s">
        <v>127</v>
      </c>
      <c r="AU149" s="194" t="s">
        <v>83</v>
      </c>
      <c r="AY149" s="14" t="s">
        <v>117</v>
      </c>
      <c r="BE149" s="195">
        <f t="shared" si="24"/>
        <v>0</v>
      </c>
      <c r="BF149" s="195">
        <f t="shared" si="25"/>
        <v>0</v>
      </c>
      <c r="BG149" s="195">
        <f t="shared" si="26"/>
        <v>0</v>
      </c>
      <c r="BH149" s="195">
        <f t="shared" si="27"/>
        <v>0</v>
      </c>
      <c r="BI149" s="195">
        <f t="shared" si="28"/>
        <v>0</v>
      </c>
      <c r="BJ149" s="14" t="s">
        <v>80</v>
      </c>
      <c r="BK149" s="195">
        <f t="shared" si="29"/>
        <v>0</v>
      </c>
      <c r="BL149" s="14" t="s">
        <v>293</v>
      </c>
      <c r="BM149" s="194" t="s">
        <v>344</v>
      </c>
    </row>
    <row r="150" spans="1:65" s="2" customFormat="1" ht="12" x14ac:dyDescent="0.2">
      <c r="A150" s="31"/>
      <c r="B150" s="32"/>
      <c r="C150" s="183" t="s">
        <v>345</v>
      </c>
      <c r="D150" s="183" t="s">
        <v>120</v>
      </c>
      <c r="E150" s="184" t="s">
        <v>346</v>
      </c>
      <c r="F150" s="185" t="s">
        <v>347</v>
      </c>
      <c r="G150" s="186" t="s">
        <v>211</v>
      </c>
      <c r="H150" s="187">
        <v>1</v>
      </c>
      <c r="I150" s="188"/>
      <c r="J150" s="189">
        <f t="shared" si="20"/>
        <v>0</v>
      </c>
      <c r="K150" s="185" t="s">
        <v>19</v>
      </c>
      <c r="L150" s="36"/>
      <c r="M150" s="190" t="s">
        <v>19</v>
      </c>
      <c r="N150" s="191" t="s">
        <v>43</v>
      </c>
      <c r="O150" s="61"/>
      <c r="P150" s="192">
        <f t="shared" si="21"/>
        <v>0</v>
      </c>
      <c r="Q150" s="192">
        <v>0</v>
      </c>
      <c r="R150" s="192">
        <f t="shared" si="22"/>
        <v>0</v>
      </c>
      <c r="S150" s="192">
        <v>0</v>
      </c>
      <c r="T150" s="193">
        <f t="shared" si="23"/>
        <v>0</v>
      </c>
      <c r="U150" s="31"/>
      <c r="V150" s="31"/>
      <c r="W150" s="31"/>
      <c r="X150" s="31"/>
      <c r="Y150" s="31"/>
      <c r="Z150" s="31"/>
      <c r="AA150" s="31"/>
      <c r="AB150" s="31"/>
      <c r="AC150" s="31"/>
      <c r="AD150" s="31"/>
      <c r="AE150" s="31"/>
      <c r="AR150" s="194" t="s">
        <v>221</v>
      </c>
      <c r="AT150" s="194" t="s">
        <v>120</v>
      </c>
      <c r="AU150" s="194" t="s">
        <v>83</v>
      </c>
      <c r="AY150" s="14" t="s">
        <v>117</v>
      </c>
      <c r="BE150" s="195">
        <f t="shared" si="24"/>
        <v>0</v>
      </c>
      <c r="BF150" s="195">
        <f t="shared" si="25"/>
        <v>0</v>
      </c>
      <c r="BG150" s="195">
        <f t="shared" si="26"/>
        <v>0</v>
      </c>
      <c r="BH150" s="195">
        <f t="shared" si="27"/>
        <v>0</v>
      </c>
      <c r="BI150" s="195">
        <f t="shared" si="28"/>
        <v>0</v>
      </c>
      <c r="BJ150" s="14" t="s">
        <v>80</v>
      </c>
      <c r="BK150" s="195">
        <f t="shared" si="29"/>
        <v>0</v>
      </c>
      <c r="BL150" s="14" t="s">
        <v>221</v>
      </c>
      <c r="BM150" s="194" t="s">
        <v>348</v>
      </c>
    </row>
    <row r="151" spans="1:65" s="2" customFormat="1" ht="12" x14ac:dyDescent="0.2">
      <c r="A151" s="31"/>
      <c r="B151" s="32"/>
      <c r="C151" s="183" t="s">
        <v>349</v>
      </c>
      <c r="D151" s="183" t="s">
        <v>120</v>
      </c>
      <c r="E151" s="184" t="s">
        <v>350</v>
      </c>
      <c r="F151" s="185" t="s">
        <v>351</v>
      </c>
      <c r="G151" s="186" t="s">
        <v>211</v>
      </c>
      <c r="H151" s="187">
        <v>2</v>
      </c>
      <c r="I151" s="188"/>
      <c r="J151" s="189">
        <f t="shared" si="20"/>
        <v>0</v>
      </c>
      <c r="K151" s="185" t="s">
        <v>19</v>
      </c>
      <c r="L151" s="36"/>
      <c r="M151" s="190" t="s">
        <v>19</v>
      </c>
      <c r="N151" s="191" t="s">
        <v>43</v>
      </c>
      <c r="O151" s="61"/>
      <c r="P151" s="192">
        <f t="shared" si="21"/>
        <v>0</v>
      </c>
      <c r="Q151" s="192">
        <v>0</v>
      </c>
      <c r="R151" s="192">
        <f t="shared" si="22"/>
        <v>0</v>
      </c>
      <c r="S151" s="192">
        <v>0</v>
      </c>
      <c r="T151" s="193">
        <f t="shared" si="23"/>
        <v>0</v>
      </c>
      <c r="U151" s="31"/>
      <c r="V151" s="31"/>
      <c r="W151" s="31"/>
      <c r="X151" s="31"/>
      <c r="Y151" s="31"/>
      <c r="Z151" s="31"/>
      <c r="AA151" s="31"/>
      <c r="AB151" s="31"/>
      <c r="AC151" s="31"/>
      <c r="AD151" s="31"/>
      <c r="AE151" s="31"/>
      <c r="AR151" s="194" t="s">
        <v>221</v>
      </c>
      <c r="AT151" s="194" t="s">
        <v>120</v>
      </c>
      <c r="AU151" s="194" t="s">
        <v>83</v>
      </c>
      <c r="AY151" s="14" t="s">
        <v>117</v>
      </c>
      <c r="BE151" s="195">
        <f t="shared" si="24"/>
        <v>0</v>
      </c>
      <c r="BF151" s="195">
        <f t="shared" si="25"/>
        <v>0</v>
      </c>
      <c r="BG151" s="195">
        <f t="shared" si="26"/>
        <v>0</v>
      </c>
      <c r="BH151" s="195">
        <f t="shared" si="27"/>
        <v>0</v>
      </c>
      <c r="BI151" s="195">
        <f t="shared" si="28"/>
        <v>0</v>
      </c>
      <c r="BJ151" s="14" t="s">
        <v>80</v>
      </c>
      <c r="BK151" s="195">
        <f t="shared" si="29"/>
        <v>0</v>
      </c>
      <c r="BL151" s="14" t="s">
        <v>221</v>
      </c>
      <c r="BM151" s="194" t="s">
        <v>352</v>
      </c>
    </row>
    <row r="152" spans="1:65" s="2" customFormat="1" ht="24" x14ac:dyDescent="0.2">
      <c r="A152" s="31"/>
      <c r="B152" s="32"/>
      <c r="C152" s="183" t="s">
        <v>353</v>
      </c>
      <c r="D152" s="183" t="s">
        <v>120</v>
      </c>
      <c r="E152" s="184" t="s">
        <v>354</v>
      </c>
      <c r="F152" s="185" t="s">
        <v>355</v>
      </c>
      <c r="G152" s="186" t="s">
        <v>211</v>
      </c>
      <c r="H152" s="187">
        <v>1</v>
      </c>
      <c r="I152" s="188"/>
      <c r="J152" s="189">
        <f t="shared" si="20"/>
        <v>0</v>
      </c>
      <c r="K152" s="185" t="s">
        <v>19</v>
      </c>
      <c r="L152" s="36"/>
      <c r="M152" s="190" t="s">
        <v>19</v>
      </c>
      <c r="N152" s="191" t="s">
        <v>43</v>
      </c>
      <c r="O152" s="61"/>
      <c r="P152" s="192">
        <f t="shared" si="21"/>
        <v>0</v>
      </c>
      <c r="Q152" s="192">
        <v>0</v>
      </c>
      <c r="R152" s="192">
        <f t="shared" si="22"/>
        <v>0</v>
      </c>
      <c r="S152" s="192">
        <v>0</v>
      </c>
      <c r="T152" s="193">
        <f t="shared" si="23"/>
        <v>0</v>
      </c>
      <c r="U152" s="31"/>
      <c r="V152" s="31"/>
      <c r="W152" s="31"/>
      <c r="X152" s="31"/>
      <c r="Y152" s="31"/>
      <c r="Z152" s="31"/>
      <c r="AA152" s="31"/>
      <c r="AB152" s="31"/>
      <c r="AC152" s="31"/>
      <c r="AD152" s="31"/>
      <c r="AE152" s="31"/>
      <c r="AR152" s="194" t="s">
        <v>221</v>
      </c>
      <c r="AT152" s="194" t="s">
        <v>120</v>
      </c>
      <c r="AU152" s="194" t="s">
        <v>83</v>
      </c>
      <c r="AY152" s="14" t="s">
        <v>117</v>
      </c>
      <c r="BE152" s="195">
        <f t="shared" si="24"/>
        <v>0</v>
      </c>
      <c r="BF152" s="195">
        <f t="shared" si="25"/>
        <v>0</v>
      </c>
      <c r="BG152" s="195">
        <f t="shared" si="26"/>
        <v>0</v>
      </c>
      <c r="BH152" s="195">
        <f t="shared" si="27"/>
        <v>0</v>
      </c>
      <c r="BI152" s="195">
        <f t="shared" si="28"/>
        <v>0</v>
      </c>
      <c r="BJ152" s="14" t="s">
        <v>80</v>
      </c>
      <c r="BK152" s="195">
        <f t="shared" si="29"/>
        <v>0</v>
      </c>
      <c r="BL152" s="14" t="s">
        <v>221</v>
      </c>
      <c r="BM152" s="194" t="s">
        <v>356</v>
      </c>
    </row>
    <row r="153" spans="1:65" s="2" customFormat="1" ht="12" x14ac:dyDescent="0.2">
      <c r="A153" s="31"/>
      <c r="B153" s="32"/>
      <c r="C153" s="196" t="s">
        <v>357</v>
      </c>
      <c r="D153" s="196" t="s">
        <v>127</v>
      </c>
      <c r="E153" s="197" t="s">
        <v>358</v>
      </c>
      <c r="F153" s="198" t="s">
        <v>359</v>
      </c>
      <c r="G153" s="199" t="s">
        <v>211</v>
      </c>
      <c r="H153" s="200">
        <v>1</v>
      </c>
      <c r="I153" s="201"/>
      <c r="J153" s="202">
        <f t="shared" si="20"/>
        <v>0</v>
      </c>
      <c r="K153" s="198" t="s">
        <v>19</v>
      </c>
      <c r="L153" s="203"/>
      <c r="M153" s="204" t="s">
        <v>19</v>
      </c>
      <c r="N153" s="205" t="s">
        <v>43</v>
      </c>
      <c r="O153" s="61"/>
      <c r="P153" s="192">
        <f t="shared" si="21"/>
        <v>0</v>
      </c>
      <c r="Q153" s="192">
        <v>0</v>
      </c>
      <c r="R153" s="192">
        <f t="shared" si="22"/>
        <v>0</v>
      </c>
      <c r="S153" s="192">
        <v>0</v>
      </c>
      <c r="T153" s="193">
        <f t="shared" si="23"/>
        <v>0</v>
      </c>
      <c r="U153" s="31"/>
      <c r="V153" s="31"/>
      <c r="W153" s="31"/>
      <c r="X153" s="31"/>
      <c r="Y153" s="31"/>
      <c r="Z153" s="31"/>
      <c r="AA153" s="31"/>
      <c r="AB153" s="31"/>
      <c r="AC153" s="31"/>
      <c r="AD153" s="31"/>
      <c r="AE153" s="31"/>
      <c r="AR153" s="194" t="s">
        <v>293</v>
      </c>
      <c r="AT153" s="194" t="s">
        <v>127</v>
      </c>
      <c r="AU153" s="194" t="s">
        <v>83</v>
      </c>
      <c r="AY153" s="14" t="s">
        <v>117</v>
      </c>
      <c r="BE153" s="195">
        <f t="shared" si="24"/>
        <v>0</v>
      </c>
      <c r="BF153" s="195">
        <f t="shared" si="25"/>
        <v>0</v>
      </c>
      <c r="BG153" s="195">
        <f t="shared" si="26"/>
        <v>0</v>
      </c>
      <c r="BH153" s="195">
        <f t="shared" si="27"/>
        <v>0</v>
      </c>
      <c r="BI153" s="195">
        <f t="shared" si="28"/>
        <v>0</v>
      </c>
      <c r="BJ153" s="14" t="s">
        <v>80</v>
      </c>
      <c r="BK153" s="195">
        <f t="shared" si="29"/>
        <v>0</v>
      </c>
      <c r="BL153" s="14" t="s">
        <v>293</v>
      </c>
      <c r="BM153" s="194" t="s">
        <v>360</v>
      </c>
    </row>
    <row r="154" spans="1:65" s="2" customFormat="1" ht="12" x14ac:dyDescent="0.2">
      <c r="A154" s="31"/>
      <c r="B154" s="32"/>
      <c r="C154" s="183" t="s">
        <v>361</v>
      </c>
      <c r="D154" s="183" t="s">
        <v>120</v>
      </c>
      <c r="E154" s="184" t="s">
        <v>362</v>
      </c>
      <c r="F154" s="185" t="s">
        <v>363</v>
      </c>
      <c r="G154" s="186" t="s">
        <v>211</v>
      </c>
      <c r="H154" s="187">
        <v>1</v>
      </c>
      <c r="I154" s="188"/>
      <c r="J154" s="189">
        <f t="shared" si="20"/>
        <v>0</v>
      </c>
      <c r="K154" s="185" t="s">
        <v>19</v>
      </c>
      <c r="L154" s="36"/>
      <c r="M154" s="190" t="s">
        <v>19</v>
      </c>
      <c r="N154" s="191" t="s">
        <v>43</v>
      </c>
      <c r="O154" s="61"/>
      <c r="P154" s="192">
        <f t="shared" si="21"/>
        <v>0</v>
      </c>
      <c r="Q154" s="192">
        <v>0</v>
      </c>
      <c r="R154" s="192">
        <f t="shared" si="22"/>
        <v>0</v>
      </c>
      <c r="S154" s="192">
        <v>0</v>
      </c>
      <c r="T154" s="193">
        <f t="shared" si="23"/>
        <v>0</v>
      </c>
      <c r="U154" s="31"/>
      <c r="V154" s="31"/>
      <c r="W154" s="31"/>
      <c r="X154" s="31"/>
      <c r="Y154" s="31"/>
      <c r="Z154" s="31"/>
      <c r="AA154" s="31"/>
      <c r="AB154" s="31"/>
      <c r="AC154" s="31"/>
      <c r="AD154" s="31"/>
      <c r="AE154" s="31"/>
      <c r="AR154" s="194" t="s">
        <v>221</v>
      </c>
      <c r="AT154" s="194" t="s">
        <v>120</v>
      </c>
      <c r="AU154" s="194" t="s">
        <v>83</v>
      </c>
      <c r="AY154" s="14" t="s">
        <v>117</v>
      </c>
      <c r="BE154" s="195">
        <f t="shared" si="24"/>
        <v>0</v>
      </c>
      <c r="BF154" s="195">
        <f t="shared" si="25"/>
        <v>0</v>
      </c>
      <c r="BG154" s="195">
        <f t="shared" si="26"/>
        <v>0</v>
      </c>
      <c r="BH154" s="195">
        <f t="shared" si="27"/>
        <v>0</v>
      </c>
      <c r="BI154" s="195">
        <f t="shared" si="28"/>
        <v>0</v>
      </c>
      <c r="BJ154" s="14" t="s">
        <v>80</v>
      </c>
      <c r="BK154" s="195">
        <f t="shared" si="29"/>
        <v>0</v>
      </c>
      <c r="BL154" s="14" t="s">
        <v>221</v>
      </c>
      <c r="BM154" s="194" t="s">
        <v>364</v>
      </c>
    </row>
    <row r="155" spans="1:65" s="2" customFormat="1" ht="120" x14ac:dyDescent="0.2">
      <c r="A155" s="31"/>
      <c r="B155" s="32"/>
      <c r="C155" s="196" t="s">
        <v>365</v>
      </c>
      <c r="D155" s="196" t="s">
        <v>127</v>
      </c>
      <c r="E155" s="197" t="s">
        <v>366</v>
      </c>
      <c r="F155" s="198" t="s">
        <v>367</v>
      </c>
      <c r="G155" s="199" t="s">
        <v>211</v>
      </c>
      <c r="H155" s="200">
        <v>1</v>
      </c>
      <c r="I155" s="201"/>
      <c r="J155" s="202">
        <f t="shared" si="20"/>
        <v>0</v>
      </c>
      <c r="K155" s="198" t="s">
        <v>19</v>
      </c>
      <c r="L155" s="203"/>
      <c r="M155" s="204" t="s">
        <v>19</v>
      </c>
      <c r="N155" s="205" t="s">
        <v>43</v>
      </c>
      <c r="O155" s="61"/>
      <c r="P155" s="192">
        <f t="shared" si="21"/>
        <v>0</v>
      </c>
      <c r="Q155" s="192">
        <v>0</v>
      </c>
      <c r="R155" s="192">
        <f t="shared" si="22"/>
        <v>0</v>
      </c>
      <c r="S155" s="192">
        <v>0</v>
      </c>
      <c r="T155" s="193">
        <f t="shared" si="23"/>
        <v>0</v>
      </c>
      <c r="U155" s="31"/>
      <c r="V155" s="31"/>
      <c r="W155" s="31"/>
      <c r="X155" s="31"/>
      <c r="Y155" s="31"/>
      <c r="Z155" s="31"/>
      <c r="AA155" s="31"/>
      <c r="AB155" s="31"/>
      <c r="AC155" s="31"/>
      <c r="AD155" s="31"/>
      <c r="AE155" s="31"/>
      <c r="AR155" s="194" t="s">
        <v>293</v>
      </c>
      <c r="AT155" s="194" t="s">
        <v>127</v>
      </c>
      <c r="AU155" s="194" t="s">
        <v>83</v>
      </c>
      <c r="AY155" s="14" t="s">
        <v>117</v>
      </c>
      <c r="BE155" s="195">
        <f t="shared" si="24"/>
        <v>0</v>
      </c>
      <c r="BF155" s="195">
        <f t="shared" si="25"/>
        <v>0</v>
      </c>
      <c r="BG155" s="195">
        <f t="shared" si="26"/>
        <v>0</v>
      </c>
      <c r="BH155" s="195">
        <f t="shared" si="27"/>
        <v>0</v>
      </c>
      <c r="BI155" s="195">
        <f t="shared" si="28"/>
        <v>0</v>
      </c>
      <c r="BJ155" s="14" t="s">
        <v>80</v>
      </c>
      <c r="BK155" s="195">
        <f t="shared" si="29"/>
        <v>0</v>
      </c>
      <c r="BL155" s="14" t="s">
        <v>293</v>
      </c>
      <c r="BM155" s="194" t="s">
        <v>368</v>
      </c>
    </row>
    <row r="156" spans="1:65" s="2" customFormat="1" ht="12" x14ac:dyDescent="0.2">
      <c r="A156" s="31"/>
      <c r="B156" s="32"/>
      <c r="C156" s="183" t="s">
        <v>369</v>
      </c>
      <c r="D156" s="183" t="s">
        <v>120</v>
      </c>
      <c r="E156" s="184" t="s">
        <v>370</v>
      </c>
      <c r="F156" s="185" t="s">
        <v>371</v>
      </c>
      <c r="G156" s="186" t="s">
        <v>211</v>
      </c>
      <c r="H156" s="187">
        <v>5</v>
      </c>
      <c r="I156" s="188"/>
      <c r="J156" s="189">
        <f t="shared" si="20"/>
        <v>0</v>
      </c>
      <c r="K156" s="185" t="s">
        <v>19</v>
      </c>
      <c r="L156" s="36"/>
      <c r="M156" s="190" t="s">
        <v>19</v>
      </c>
      <c r="N156" s="191" t="s">
        <v>43</v>
      </c>
      <c r="O156" s="61"/>
      <c r="P156" s="192">
        <f t="shared" si="21"/>
        <v>0</v>
      </c>
      <c r="Q156" s="192">
        <v>0</v>
      </c>
      <c r="R156" s="192">
        <f t="shared" si="22"/>
        <v>0</v>
      </c>
      <c r="S156" s="192">
        <v>0</v>
      </c>
      <c r="T156" s="193">
        <f t="shared" si="23"/>
        <v>0</v>
      </c>
      <c r="U156" s="31"/>
      <c r="V156" s="31"/>
      <c r="W156" s="31"/>
      <c r="X156" s="31"/>
      <c r="Y156" s="31"/>
      <c r="Z156" s="31"/>
      <c r="AA156" s="31"/>
      <c r="AB156" s="31"/>
      <c r="AC156" s="31"/>
      <c r="AD156" s="31"/>
      <c r="AE156" s="31"/>
      <c r="AR156" s="194" t="s">
        <v>221</v>
      </c>
      <c r="AT156" s="194" t="s">
        <v>120</v>
      </c>
      <c r="AU156" s="194" t="s">
        <v>83</v>
      </c>
      <c r="AY156" s="14" t="s">
        <v>117</v>
      </c>
      <c r="BE156" s="195">
        <f t="shared" si="24"/>
        <v>0</v>
      </c>
      <c r="BF156" s="195">
        <f t="shared" si="25"/>
        <v>0</v>
      </c>
      <c r="BG156" s="195">
        <f t="shared" si="26"/>
        <v>0</v>
      </c>
      <c r="BH156" s="195">
        <f t="shared" si="27"/>
        <v>0</v>
      </c>
      <c r="BI156" s="195">
        <f t="shared" si="28"/>
        <v>0</v>
      </c>
      <c r="BJ156" s="14" t="s">
        <v>80</v>
      </c>
      <c r="BK156" s="195">
        <f t="shared" si="29"/>
        <v>0</v>
      </c>
      <c r="BL156" s="14" t="s">
        <v>221</v>
      </c>
      <c r="BM156" s="194" t="s">
        <v>372</v>
      </c>
    </row>
    <row r="157" spans="1:65" s="2" customFormat="1" ht="24" x14ac:dyDescent="0.2">
      <c r="A157" s="31"/>
      <c r="B157" s="32"/>
      <c r="C157" s="183" t="s">
        <v>373</v>
      </c>
      <c r="D157" s="183" t="s">
        <v>120</v>
      </c>
      <c r="E157" s="184" t="s">
        <v>374</v>
      </c>
      <c r="F157" s="185" t="s">
        <v>375</v>
      </c>
      <c r="G157" s="186" t="s">
        <v>211</v>
      </c>
      <c r="H157" s="187">
        <v>2</v>
      </c>
      <c r="I157" s="188"/>
      <c r="J157" s="189">
        <f t="shared" si="20"/>
        <v>0</v>
      </c>
      <c r="K157" s="185" t="s">
        <v>19</v>
      </c>
      <c r="L157" s="36"/>
      <c r="M157" s="190" t="s">
        <v>19</v>
      </c>
      <c r="N157" s="191" t="s">
        <v>43</v>
      </c>
      <c r="O157" s="61"/>
      <c r="P157" s="192">
        <f t="shared" si="21"/>
        <v>0</v>
      </c>
      <c r="Q157" s="192">
        <v>0</v>
      </c>
      <c r="R157" s="192">
        <f t="shared" si="22"/>
        <v>0</v>
      </c>
      <c r="S157" s="192">
        <v>0</v>
      </c>
      <c r="T157" s="193">
        <f t="shared" si="23"/>
        <v>0</v>
      </c>
      <c r="U157" s="31"/>
      <c r="V157" s="31"/>
      <c r="W157" s="31"/>
      <c r="X157" s="31"/>
      <c r="Y157" s="31"/>
      <c r="Z157" s="31"/>
      <c r="AA157" s="31"/>
      <c r="AB157" s="31"/>
      <c r="AC157" s="31"/>
      <c r="AD157" s="31"/>
      <c r="AE157" s="31"/>
      <c r="AR157" s="194" t="s">
        <v>221</v>
      </c>
      <c r="AT157" s="194" t="s">
        <v>120</v>
      </c>
      <c r="AU157" s="194" t="s">
        <v>83</v>
      </c>
      <c r="AY157" s="14" t="s">
        <v>117</v>
      </c>
      <c r="BE157" s="195">
        <f t="shared" si="24"/>
        <v>0</v>
      </c>
      <c r="BF157" s="195">
        <f t="shared" si="25"/>
        <v>0</v>
      </c>
      <c r="BG157" s="195">
        <f t="shared" si="26"/>
        <v>0</v>
      </c>
      <c r="BH157" s="195">
        <f t="shared" si="27"/>
        <v>0</v>
      </c>
      <c r="BI157" s="195">
        <f t="shared" si="28"/>
        <v>0</v>
      </c>
      <c r="BJ157" s="14" t="s">
        <v>80</v>
      </c>
      <c r="BK157" s="195">
        <f t="shared" si="29"/>
        <v>0</v>
      </c>
      <c r="BL157" s="14" t="s">
        <v>221</v>
      </c>
      <c r="BM157" s="194" t="s">
        <v>376</v>
      </c>
    </row>
    <row r="158" spans="1:65" s="2" customFormat="1" ht="24" x14ac:dyDescent="0.2">
      <c r="A158" s="31"/>
      <c r="B158" s="32"/>
      <c r="C158" s="183" t="s">
        <v>377</v>
      </c>
      <c r="D158" s="183" t="s">
        <v>120</v>
      </c>
      <c r="E158" s="184" t="s">
        <v>256</v>
      </c>
      <c r="F158" s="185" t="s">
        <v>257</v>
      </c>
      <c r="G158" s="186" t="s">
        <v>258</v>
      </c>
      <c r="H158" s="187">
        <v>1</v>
      </c>
      <c r="I158" s="188"/>
      <c r="J158" s="189">
        <f t="shared" si="20"/>
        <v>0</v>
      </c>
      <c r="K158" s="185" t="s">
        <v>19</v>
      </c>
      <c r="L158" s="36"/>
      <c r="M158" s="190" t="s">
        <v>19</v>
      </c>
      <c r="N158" s="191" t="s">
        <v>43</v>
      </c>
      <c r="O158" s="61"/>
      <c r="P158" s="192">
        <f t="shared" si="21"/>
        <v>0</v>
      </c>
      <c r="Q158" s="192">
        <v>0</v>
      </c>
      <c r="R158" s="192">
        <f t="shared" si="22"/>
        <v>0</v>
      </c>
      <c r="S158" s="192">
        <v>0</v>
      </c>
      <c r="T158" s="193">
        <f t="shared" si="23"/>
        <v>0</v>
      </c>
      <c r="U158" s="31"/>
      <c r="V158" s="31"/>
      <c r="W158" s="31"/>
      <c r="X158" s="31"/>
      <c r="Y158" s="31"/>
      <c r="Z158" s="31"/>
      <c r="AA158" s="31"/>
      <c r="AB158" s="31"/>
      <c r="AC158" s="31"/>
      <c r="AD158" s="31"/>
      <c r="AE158" s="31"/>
      <c r="AR158" s="194" t="s">
        <v>221</v>
      </c>
      <c r="AT158" s="194" t="s">
        <v>120</v>
      </c>
      <c r="AU158" s="194" t="s">
        <v>83</v>
      </c>
      <c r="AY158" s="14" t="s">
        <v>117</v>
      </c>
      <c r="BE158" s="195">
        <f t="shared" si="24"/>
        <v>0</v>
      </c>
      <c r="BF158" s="195">
        <f t="shared" si="25"/>
        <v>0</v>
      </c>
      <c r="BG158" s="195">
        <f t="shared" si="26"/>
        <v>0</v>
      </c>
      <c r="BH158" s="195">
        <f t="shared" si="27"/>
        <v>0</v>
      </c>
      <c r="BI158" s="195">
        <f t="shared" si="28"/>
        <v>0</v>
      </c>
      <c r="BJ158" s="14" t="s">
        <v>80</v>
      </c>
      <c r="BK158" s="195">
        <f t="shared" si="29"/>
        <v>0</v>
      </c>
      <c r="BL158" s="14" t="s">
        <v>221</v>
      </c>
      <c r="BM158" s="194" t="s">
        <v>378</v>
      </c>
    </row>
    <row r="159" spans="1:65" s="12" customFormat="1" ht="15" x14ac:dyDescent="0.2">
      <c r="B159" s="167"/>
      <c r="C159" s="168"/>
      <c r="D159" s="169" t="s">
        <v>71</v>
      </c>
      <c r="E159" s="170" t="s">
        <v>379</v>
      </c>
      <c r="F159" s="170" t="s">
        <v>380</v>
      </c>
      <c r="G159" s="168"/>
      <c r="H159" s="168"/>
      <c r="I159" s="171"/>
      <c r="J159" s="172">
        <f>BK159</f>
        <v>0</v>
      </c>
      <c r="K159" s="168"/>
      <c r="L159" s="173"/>
      <c r="M159" s="174"/>
      <c r="N159" s="175"/>
      <c r="O159" s="175"/>
      <c r="P159" s="176">
        <f>SUM(P160:P165)</f>
        <v>0</v>
      </c>
      <c r="Q159" s="175"/>
      <c r="R159" s="176">
        <f>SUM(R160:R165)</f>
        <v>0</v>
      </c>
      <c r="S159" s="175"/>
      <c r="T159" s="177">
        <f>SUM(T160:T165)</f>
        <v>0</v>
      </c>
      <c r="AR159" s="178" t="s">
        <v>136</v>
      </c>
      <c r="AT159" s="179" t="s">
        <v>71</v>
      </c>
      <c r="AU159" s="179" t="s">
        <v>72</v>
      </c>
      <c r="AY159" s="178" t="s">
        <v>117</v>
      </c>
      <c r="BK159" s="180">
        <f>SUM(BK160:BK165)</f>
        <v>0</v>
      </c>
    </row>
    <row r="160" spans="1:65" s="2" customFormat="1" ht="12" x14ac:dyDescent="0.2">
      <c r="A160" s="31"/>
      <c r="B160" s="32"/>
      <c r="C160" s="183" t="s">
        <v>221</v>
      </c>
      <c r="D160" s="183" t="s">
        <v>120</v>
      </c>
      <c r="E160" s="184" t="s">
        <v>381</v>
      </c>
      <c r="F160" s="185" t="s">
        <v>382</v>
      </c>
      <c r="G160" s="186" t="s">
        <v>211</v>
      </c>
      <c r="H160" s="187">
        <v>1</v>
      </c>
      <c r="I160" s="188"/>
      <c r="J160" s="189">
        <f t="shared" ref="J160:J165" si="30">ROUND(I160*H160,2)</f>
        <v>0</v>
      </c>
      <c r="K160" s="185" t="s">
        <v>19</v>
      </c>
      <c r="L160" s="36"/>
      <c r="M160" s="190" t="s">
        <v>19</v>
      </c>
      <c r="N160" s="191" t="s">
        <v>43</v>
      </c>
      <c r="O160" s="61"/>
      <c r="P160" s="192">
        <f t="shared" ref="P160:P165" si="31">O160*H160</f>
        <v>0</v>
      </c>
      <c r="Q160" s="192">
        <v>0</v>
      </c>
      <c r="R160" s="192">
        <f t="shared" ref="R160:R165" si="32">Q160*H160</f>
        <v>0</v>
      </c>
      <c r="S160" s="192">
        <v>0</v>
      </c>
      <c r="T160" s="193">
        <f t="shared" ref="T160:T165" si="33">S160*H160</f>
        <v>0</v>
      </c>
      <c r="U160" s="31"/>
      <c r="V160" s="31"/>
      <c r="W160" s="31"/>
      <c r="X160" s="31"/>
      <c r="Y160" s="31"/>
      <c r="Z160" s="31"/>
      <c r="AA160" s="31"/>
      <c r="AB160" s="31"/>
      <c r="AC160" s="31"/>
      <c r="AD160" s="31"/>
      <c r="AE160" s="31"/>
      <c r="AR160" s="194" t="s">
        <v>136</v>
      </c>
      <c r="AT160" s="194" t="s">
        <v>120</v>
      </c>
      <c r="AU160" s="194" t="s">
        <v>80</v>
      </c>
      <c r="AY160" s="14" t="s">
        <v>117</v>
      </c>
      <c r="BE160" s="195">
        <f t="shared" ref="BE160:BE165" si="34">IF(N160="základní",J160,0)</f>
        <v>0</v>
      </c>
      <c r="BF160" s="195">
        <f t="shared" ref="BF160:BF165" si="35">IF(N160="snížená",J160,0)</f>
        <v>0</v>
      </c>
      <c r="BG160" s="195">
        <f t="shared" ref="BG160:BG165" si="36">IF(N160="zákl. přenesená",J160,0)</f>
        <v>0</v>
      </c>
      <c r="BH160" s="195">
        <f t="shared" ref="BH160:BH165" si="37">IF(N160="sníž. přenesená",J160,0)</f>
        <v>0</v>
      </c>
      <c r="BI160" s="195">
        <f t="shared" ref="BI160:BI165" si="38">IF(N160="nulová",J160,0)</f>
        <v>0</v>
      </c>
      <c r="BJ160" s="14" t="s">
        <v>80</v>
      </c>
      <c r="BK160" s="195">
        <f t="shared" ref="BK160:BK165" si="39">ROUND(I160*H160,2)</f>
        <v>0</v>
      </c>
      <c r="BL160" s="14" t="s">
        <v>136</v>
      </c>
      <c r="BM160" s="194" t="s">
        <v>383</v>
      </c>
    </row>
    <row r="161" spans="1:65" s="2" customFormat="1" ht="12" x14ac:dyDescent="0.2">
      <c r="A161" s="31"/>
      <c r="B161" s="32"/>
      <c r="C161" s="183" t="s">
        <v>384</v>
      </c>
      <c r="D161" s="183" t="s">
        <v>120</v>
      </c>
      <c r="E161" s="184" t="s">
        <v>385</v>
      </c>
      <c r="F161" s="185" t="s">
        <v>386</v>
      </c>
      <c r="G161" s="186" t="s">
        <v>211</v>
      </c>
      <c r="H161" s="187">
        <v>1</v>
      </c>
      <c r="I161" s="188"/>
      <c r="J161" s="189">
        <f t="shared" si="30"/>
        <v>0</v>
      </c>
      <c r="K161" s="185" t="s">
        <v>19</v>
      </c>
      <c r="L161" s="36"/>
      <c r="M161" s="190" t="s">
        <v>19</v>
      </c>
      <c r="N161" s="191" t="s">
        <v>43</v>
      </c>
      <c r="O161" s="61"/>
      <c r="P161" s="192">
        <f t="shared" si="31"/>
        <v>0</v>
      </c>
      <c r="Q161" s="192">
        <v>0</v>
      </c>
      <c r="R161" s="192">
        <f t="shared" si="32"/>
        <v>0</v>
      </c>
      <c r="S161" s="192">
        <v>0</v>
      </c>
      <c r="T161" s="193">
        <f t="shared" si="33"/>
        <v>0</v>
      </c>
      <c r="U161" s="31"/>
      <c r="V161" s="31"/>
      <c r="W161" s="31"/>
      <c r="X161" s="31"/>
      <c r="Y161" s="31"/>
      <c r="Z161" s="31"/>
      <c r="AA161" s="31"/>
      <c r="AB161" s="31"/>
      <c r="AC161" s="31"/>
      <c r="AD161" s="31"/>
      <c r="AE161" s="31"/>
      <c r="AR161" s="194" t="s">
        <v>136</v>
      </c>
      <c r="AT161" s="194" t="s">
        <v>120</v>
      </c>
      <c r="AU161" s="194" t="s">
        <v>80</v>
      </c>
      <c r="AY161" s="14" t="s">
        <v>117</v>
      </c>
      <c r="BE161" s="195">
        <f t="shared" si="34"/>
        <v>0</v>
      </c>
      <c r="BF161" s="195">
        <f t="shared" si="35"/>
        <v>0</v>
      </c>
      <c r="BG161" s="195">
        <f t="shared" si="36"/>
        <v>0</v>
      </c>
      <c r="BH161" s="195">
        <f t="shared" si="37"/>
        <v>0</v>
      </c>
      <c r="BI161" s="195">
        <f t="shared" si="38"/>
        <v>0</v>
      </c>
      <c r="BJ161" s="14" t="s">
        <v>80</v>
      </c>
      <c r="BK161" s="195">
        <f t="shared" si="39"/>
        <v>0</v>
      </c>
      <c r="BL161" s="14" t="s">
        <v>136</v>
      </c>
      <c r="BM161" s="194" t="s">
        <v>387</v>
      </c>
    </row>
    <row r="162" spans="1:65" s="2" customFormat="1" ht="12" x14ac:dyDescent="0.2">
      <c r="A162" s="31"/>
      <c r="B162" s="32"/>
      <c r="C162" s="183" t="s">
        <v>388</v>
      </c>
      <c r="D162" s="183" t="s">
        <v>120</v>
      </c>
      <c r="E162" s="184" t="s">
        <v>389</v>
      </c>
      <c r="F162" s="185" t="s">
        <v>390</v>
      </c>
      <c r="G162" s="186" t="s">
        <v>211</v>
      </c>
      <c r="H162" s="187">
        <v>1</v>
      </c>
      <c r="I162" s="188"/>
      <c r="J162" s="189">
        <f t="shared" si="30"/>
        <v>0</v>
      </c>
      <c r="K162" s="185" t="s">
        <v>19</v>
      </c>
      <c r="L162" s="36"/>
      <c r="M162" s="190" t="s">
        <v>19</v>
      </c>
      <c r="N162" s="191" t="s">
        <v>43</v>
      </c>
      <c r="O162" s="61"/>
      <c r="P162" s="192">
        <f t="shared" si="31"/>
        <v>0</v>
      </c>
      <c r="Q162" s="192">
        <v>0</v>
      </c>
      <c r="R162" s="192">
        <f t="shared" si="32"/>
        <v>0</v>
      </c>
      <c r="S162" s="192">
        <v>0</v>
      </c>
      <c r="T162" s="193">
        <f t="shared" si="33"/>
        <v>0</v>
      </c>
      <c r="U162" s="31"/>
      <c r="V162" s="31"/>
      <c r="W162" s="31"/>
      <c r="X162" s="31"/>
      <c r="Y162" s="31"/>
      <c r="Z162" s="31"/>
      <c r="AA162" s="31"/>
      <c r="AB162" s="31"/>
      <c r="AC162" s="31"/>
      <c r="AD162" s="31"/>
      <c r="AE162" s="31"/>
      <c r="AR162" s="194" t="s">
        <v>136</v>
      </c>
      <c r="AT162" s="194" t="s">
        <v>120</v>
      </c>
      <c r="AU162" s="194" t="s">
        <v>80</v>
      </c>
      <c r="AY162" s="14" t="s">
        <v>117</v>
      </c>
      <c r="BE162" s="195">
        <f t="shared" si="34"/>
        <v>0</v>
      </c>
      <c r="BF162" s="195">
        <f t="shared" si="35"/>
        <v>0</v>
      </c>
      <c r="BG162" s="195">
        <f t="shared" si="36"/>
        <v>0</v>
      </c>
      <c r="BH162" s="195">
        <f t="shared" si="37"/>
        <v>0</v>
      </c>
      <c r="BI162" s="195">
        <f t="shared" si="38"/>
        <v>0</v>
      </c>
      <c r="BJ162" s="14" t="s">
        <v>80</v>
      </c>
      <c r="BK162" s="195">
        <f t="shared" si="39"/>
        <v>0</v>
      </c>
      <c r="BL162" s="14" t="s">
        <v>136</v>
      </c>
      <c r="BM162" s="194" t="s">
        <v>391</v>
      </c>
    </row>
    <row r="163" spans="1:65" s="2" customFormat="1" ht="24" x14ac:dyDescent="0.2">
      <c r="A163" s="31"/>
      <c r="B163" s="32"/>
      <c r="C163" s="183" t="s">
        <v>392</v>
      </c>
      <c r="D163" s="183" t="s">
        <v>120</v>
      </c>
      <c r="E163" s="184" t="s">
        <v>393</v>
      </c>
      <c r="F163" s="185" t="s">
        <v>394</v>
      </c>
      <c r="G163" s="186" t="s">
        <v>211</v>
      </c>
      <c r="H163" s="187">
        <v>1</v>
      </c>
      <c r="I163" s="188"/>
      <c r="J163" s="189">
        <f t="shared" si="30"/>
        <v>0</v>
      </c>
      <c r="K163" s="185" t="s">
        <v>19</v>
      </c>
      <c r="L163" s="36"/>
      <c r="M163" s="190" t="s">
        <v>19</v>
      </c>
      <c r="N163" s="191" t="s">
        <v>43</v>
      </c>
      <c r="O163" s="61"/>
      <c r="P163" s="192">
        <f t="shared" si="31"/>
        <v>0</v>
      </c>
      <c r="Q163" s="192">
        <v>0</v>
      </c>
      <c r="R163" s="192">
        <f t="shared" si="32"/>
        <v>0</v>
      </c>
      <c r="S163" s="192">
        <v>0</v>
      </c>
      <c r="T163" s="193">
        <f t="shared" si="33"/>
        <v>0</v>
      </c>
      <c r="U163" s="31"/>
      <c r="V163" s="31"/>
      <c r="W163" s="31"/>
      <c r="X163" s="31"/>
      <c r="Y163" s="31"/>
      <c r="Z163" s="31"/>
      <c r="AA163" s="31"/>
      <c r="AB163" s="31"/>
      <c r="AC163" s="31"/>
      <c r="AD163" s="31"/>
      <c r="AE163" s="31"/>
      <c r="AR163" s="194" t="s">
        <v>136</v>
      </c>
      <c r="AT163" s="194" t="s">
        <v>120</v>
      </c>
      <c r="AU163" s="194" t="s">
        <v>80</v>
      </c>
      <c r="AY163" s="14" t="s">
        <v>117</v>
      </c>
      <c r="BE163" s="195">
        <f t="shared" si="34"/>
        <v>0</v>
      </c>
      <c r="BF163" s="195">
        <f t="shared" si="35"/>
        <v>0</v>
      </c>
      <c r="BG163" s="195">
        <f t="shared" si="36"/>
        <v>0</v>
      </c>
      <c r="BH163" s="195">
        <f t="shared" si="37"/>
        <v>0</v>
      </c>
      <c r="BI163" s="195">
        <f t="shared" si="38"/>
        <v>0</v>
      </c>
      <c r="BJ163" s="14" t="s">
        <v>80</v>
      </c>
      <c r="BK163" s="195">
        <f t="shared" si="39"/>
        <v>0</v>
      </c>
      <c r="BL163" s="14" t="s">
        <v>136</v>
      </c>
      <c r="BM163" s="194" t="s">
        <v>395</v>
      </c>
    </row>
    <row r="164" spans="1:65" s="2" customFormat="1" ht="24" x14ac:dyDescent="0.2">
      <c r="A164" s="31"/>
      <c r="B164" s="32"/>
      <c r="C164" s="183" t="s">
        <v>396</v>
      </c>
      <c r="D164" s="183" t="s">
        <v>120</v>
      </c>
      <c r="E164" s="184" t="s">
        <v>397</v>
      </c>
      <c r="F164" s="185" t="s">
        <v>398</v>
      </c>
      <c r="G164" s="186" t="s">
        <v>211</v>
      </c>
      <c r="H164" s="187">
        <v>1</v>
      </c>
      <c r="I164" s="188"/>
      <c r="J164" s="189">
        <f t="shared" si="30"/>
        <v>0</v>
      </c>
      <c r="K164" s="185" t="s">
        <v>19</v>
      </c>
      <c r="L164" s="36"/>
      <c r="M164" s="190" t="s">
        <v>19</v>
      </c>
      <c r="N164" s="191" t="s">
        <v>43</v>
      </c>
      <c r="O164" s="61"/>
      <c r="P164" s="192">
        <f t="shared" si="31"/>
        <v>0</v>
      </c>
      <c r="Q164" s="192">
        <v>0</v>
      </c>
      <c r="R164" s="192">
        <f t="shared" si="32"/>
        <v>0</v>
      </c>
      <c r="S164" s="192">
        <v>0</v>
      </c>
      <c r="T164" s="193">
        <f t="shared" si="33"/>
        <v>0</v>
      </c>
      <c r="U164" s="31"/>
      <c r="V164" s="31"/>
      <c r="W164" s="31"/>
      <c r="X164" s="31"/>
      <c r="Y164" s="31"/>
      <c r="Z164" s="31"/>
      <c r="AA164" s="31"/>
      <c r="AB164" s="31"/>
      <c r="AC164" s="31"/>
      <c r="AD164" s="31"/>
      <c r="AE164" s="31"/>
      <c r="AR164" s="194" t="s">
        <v>136</v>
      </c>
      <c r="AT164" s="194" t="s">
        <v>120</v>
      </c>
      <c r="AU164" s="194" t="s">
        <v>80</v>
      </c>
      <c r="AY164" s="14" t="s">
        <v>117</v>
      </c>
      <c r="BE164" s="195">
        <f t="shared" si="34"/>
        <v>0</v>
      </c>
      <c r="BF164" s="195">
        <f t="shared" si="35"/>
        <v>0</v>
      </c>
      <c r="BG164" s="195">
        <f t="shared" si="36"/>
        <v>0</v>
      </c>
      <c r="BH164" s="195">
        <f t="shared" si="37"/>
        <v>0</v>
      </c>
      <c r="BI164" s="195">
        <f t="shared" si="38"/>
        <v>0</v>
      </c>
      <c r="BJ164" s="14" t="s">
        <v>80</v>
      </c>
      <c r="BK164" s="195">
        <f t="shared" si="39"/>
        <v>0</v>
      </c>
      <c r="BL164" s="14" t="s">
        <v>136</v>
      </c>
      <c r="BM164" s="194" t="s">
        <v>399</v>
      </c>
    </row>
    <row r="165" spans="1:65" s="2" customFormat="1" ht="12" x14ac:dyDescent="0.2">
      <c r="A165" s="31"/>
      <c r="B165" s="32"/>
      <c r="C165" s="183" t="s">
        <v>400</v>
      </c>
      <c r="D165" s="183" t="s">
        <v>120</v>
      </c>
      <c r="E165" s="184" t="s">
        <v>401</v>
      </c>
      <c r="F165" s="185" t="s">
        <v>402</v>
      </c>
      <c r="G165" s="186" t="s">
        <v>211</v>
      </c>
      <c r="H165" s="187">
        <v>1</v>
      </c>
      <c r="I165" s="188"/>
      <c r="J165" s="189">
        <f t="shared" si="30"/>
        <v>0</v>
      </c>
      <c r="K165" s="185" t="s">
        <v>19</v>
      </c>
      <c r="L165" s="36"/>
      <c r="M165" s="211" t="s">
        <v>19</v>
      </c>
      <c r="N165" s="212" t="s">
        <v>43</v>
      </c>
      <c r="O165" s="213"/>
      <c r="P165" s="214">
        <f t="shared" si="31"/>
        <v>0</v>
      </c>
      <c r="Q165" s="214">
        <v>0</v>
      </c>
      <c r="R165" s="214">
        <f t="shared" si="32"/>
        <v>0</v>
      </c>
      <c r="S165" s="214">
        <v>0</v>
      </c>
      <c r="T165" s="215">
        <f t="shared" si="33"/>
        <v>0</v>
      </c>
      <c r="U165" s="31"/>
      <c r="V165" s="31"/>
      <c r="W165" s="31"/>
      <c r="X165" s="31"/>
      <c r="Y165" s="31"/>
      <c r="Z165" s="31"/>
      <c r="AA165" s="31"/>
      <c r="AB165" s="31"/>
      <c r="AC165" s="31"/>
      <c r="AD165" s="31"/>
      <c r="AE165" s="31"/>
      <c r="AR165" s="194" t="s">
        <v>136</v>
      </c>
      <c r="AT165" s="194" t="s">
        <v>120</v>
      </c>
      <c r="AU165" s="194" t="s">
        <v>80</v>
      </c>
      <c r="AY165" s="14" t="s">
        <v>117</v>
      </c>
      <c r="BE165" s="195">
        <f t="shared" si="34"/>
        <v>0</v>
      </c>
      <c r="BF165" s="195">
        <f t="shared" si="35"/>
        <v>0</v>
      </c>
      <c r="BG165" s="195">
        <f t="shared" si="36"/>
        <v>0</v>
      </c>
      <c r="BH165" s="195">
        <f t="shared" si="37"/>
        <v>0</v>
      </c>
      <c r="BI165" s="195">
        <f t="shared" si="38"/>
        <v>0</v>
      </c>
      <c r="BJ165" s="14" t="s">
        <v>80</v>
      </c>
      <c r="BK165" s="195">
        <f t="shared" si="39"/>
        <v>0</v>
      </c>
      <c r="BL165" s="14" t="s">
        <v>136</v>
      </c>
      <c r="BM165" s="194" t="s">
        <v>403</v>
      </c>
    </row>
    <row r="166" spans="1:65" s="2" customFormat="1" x14ac:dyDescent="0.2">
      <c r="A166" s="31"/>
      <c r="B166" s="44"/>
      <c r="C166" s="45"/>
      <c r="D166" s="45"/>
      <c r="E166" s="45"/>
      <c r="F166" s="45"/>
      <c r="G166" s="45"/>
      <c r="H166" s="45"/>
      <c r="I166" s="132"/>
      <c r="J166" s="45"/>
      <c r="K166" s="45"/>
      <c r="L166" s="36"/>
      <c r="M166" s="31"/>
      <c r="O166" s="31"/>
      <c r="P166" s="31"/>
      <c r="Q166" s="31"/>
      <c r="R166" s="31"/>
      <c r="S166" s="31"/>
      <c r="T166" s="31"/>
      <c r="U166" s="31"/>
      <c r="V166" s="31"/>
      <c r="W166" s="31"/>
      <c r="X166" s="31"/>
      <c r="Y166" s="31"/>
      <c r="Z166" s="31"/>
      <c r="AA166" s="31"/>
      <c r="AB166" s="31"/>
      <c r="AC166" s="31"/>
      <c r="AD166" s="31"/>
      <c r="AE166" s="31"/>
    </row>
  </sheetData>
  <sheetProtection algorithmName="SHA-512" hashValue="BT6JUXgwqjDfpK+5F4OVvdIO8TiLvJ1AB2/7xiAqDJZfPZNyZdYcSCKe8eSsTy/7ZCfcwbc0atOf7rabAddaGA==" saltValue="V+azLEhG9zuTIey4i9Fj7XfwSQkSokgQPjFku91Wj9O+HcwJHr1xMEmv3EWK+bKhSOYdrfLsqSeK5CKey22DgA==" spinCount="100000" sheet="1" objects="1" scenarios="1" formatColumns="0" formatRows="0" autoFilter="0"/>
  <autoFilter ref="C84:K165"/>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scale="78"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D.1.4.8 - Měření a regulace</vt:lpstr>
      <vt:lpstr>'D.1.4.8 - Měření a regulace'!Názvy_tisku</vt:lpstr>
      <vt:lpstr>'Rekapitulace stavby'!Názvy_tisku</vt:lpstr>
      <vt:lpstr>'D.1.4.8 - Měření a regulace'!Oblast_tisku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AG-WORKSTATION\Arnie</dc:creator>
  <cp:lastModifiedBy>inComputer</cp:lastModifiedBy>
  <cp:lastPrinted>2020-02-22T10:11:02Z</cp:lastPrinted>
  <dcterms:created xsi:type="dcterms:W3CDTF">2020-02-22T10:10:29Z</dcterms:created>
  <dcterms:modified xsi:type="dcterms:W3CDTF">2021-05-13T08:47:43Z</dcterms:modified>
</cp:coreProperties>
</file>